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5" windowWidth="12000" windowHeight="8745" tabRatio="863" activeTab="1"/>
  </bookViews>
  <sheets>
    <sheet name="Cover Sheet" sheetId="4" r:id="rId1"/>
    <sheet name="Cooper" sheetId="7" r:id="rId2"/>
    <sheet name="Dagan" sheetId="29" r:id="rId3"/>
    <sheet name="Cooper Data" sheetId="8" r:id="rId4"/>
    <sheet name="Dagan Data" sheetId="30" r:id="rId5"/>
  </sheets>
  <definedNames>
    <definedName name="_xlnm._FilterDatabase" localSheetId="0" hidden="1">'Cover Sheet'!$B$1:$C$2</definedName>
  </definedNames>
  <calcPr calcId="145621"/>
</workbook>
</file>

<file path=xl/calcChain.xml><?xml version="1.0" encoding="utf-8"?>
<calcChain xmlns="http://schemas.openxmlformats.org/spreadsheetml/2006/main">
  <c r="L20" i="29" l="1"/>
  <c r="J20" i="29"/>
  <c r="H16" i="29"/>
  <c r="I16" i="29"/>
  <c r="A12" i="30"/>
  <c r="A11" i="30"/>
  <c r="A10" i="30"/>
  <c r="F20" i="29" l="1"/>
  <c r="C25" i="29"/>
  <c r="C26" i="29"/>
  <c r="C27" i="29"/>
  <c r="C28" i="29"/>
  <c r="C29" i="29"/>
  <c r="C30" i="29"/>
  <c r="C31" i="29"/>
  <c r="C32" i="29"/>
  <c r="C33" i="29"/>
  <c r="C34" i="29"/>
  <c r="C35" i="29"/>
  <c r="C36" i="29"/>
  <c r="C24" i="29"/>
  <c r="C41" i="7" l="1"/>
  <c r="C40" i="7"/>
  <c r="C39" i="7"/>
  <c r="C38" i="7"/>
  <c r="C37" i="7"/>
  <c r="C36" i="7"/>
  <c r="C35" i="7"/>
  <c r="C34" i="7"/>
  <c r="C33" i="7"/>
  <c r="C32" i="7"/>
  <c r="C31" i="7"/>
  <c r="C30" i="7"/>
  <c r="C29" i="7"/>
  <c r="C28" i="7"/>
  <c r="C27" i="7"/>
  <c r="C26" i="7"/>
  <c r="C25" i="7"/>
  <c r="C24" i="7"/>
  <c r="C23" i="7"/>
  <c r="F21" i="7"/>
</calcChain>
</file>

<file path=xl/sharedStrings.xml><?xml version="1.0" encoding="utf-8"?>
<sst xmlns="http://schemas.openxmlformats.org/spreadsheetml/2006/main" count="48" uniqueCount="37">
  <si>
    <t>H/H0</t>
  </si>
  <si>
    <t>Beta</t>
  </si>
  <si>
    <t>H/H_0</t>
  </si>
  <si>
    <t>t</t>
  </si>
  <si>
    <t>K [L/T]</t>
  </si>
  <si>
    <t>r_c [L]</t>
  </si>
  <si>
    <t>r_s [L]</t>
  </si>
  <si>
    <t>b [L]</t>
  </si>
  <si>
    <r>
      <t xml:space="preserve">Computed </t>
    </r>
    <r>
      <rPr>
        <b/>
        <sz val="10"/>
        <rFont val="Symbol"/>
        <family val="1"/>
        <charset val="2"/>
      </rPr>
      <t>Y</t>
    </r>
    <r>
      <rPr>
        <b/>
        <sz val="10"/>
        <rFont val="Arial"/>
        <family val="2"/>
      </rPr>
      <t xml:space="preserve"> [ ]</t>
    </r>
  </si>
  <si>
    <t>B [ ]</t>
  </si>
  <si>
    <t>Computed b/B</t>
  </si>
  <si>
    <r>
      <t xml:space="preserve">P [ ] based on </t>
    </r>
    <r>
      <rPr>
        <b/>
        <sz val="10"/>
        <rFont val="Symbol"/>
        <family val="1"/>
        <charset val="2"/>
      </rPr>
      <t>Y</t>
    </r>
    <r>
      <rPr>
        <b/>
        <sz val="10"/>
        <rFont val="Arial"/>
        <family val="2"/>
      </rPr>
      <t xml:space="preserve"> and b/B</t>
    </r>
  </si>
  <si>
    <r>
      <t xml:space="preserve">Table of dimensionless flow parameter P as a function of </t>
    </r>
    <r>
      <rPr>
        <b/>
        <sz val="10"/>
        <rFont val="Symbol"/>
        <family val="1"/>
        <charset val="2"/>
      </rPr>
      <t>Y</t>
    </r>
    <r>
      <rPr>
        <b/>
        <sz val="10"/>
        <rFont val="Arial"/>
        <family val="2"/>
      </rPr>
      <t xml:space="preserve"> and b/B, based on Boast and Kirkham (1971) and Dagan (1978)</t>
    </r>
  </si>
  <si>
    <t>b/B</t>
  </si>
  <si>
    <t>Y</t>
  </si>
  <si>
    <t>~0</t>
  </si>
  <si>
    <r>
      <t>epsilon = 10</t>
    </r>
    <r>
      <rPr>
        <b/>
        <vertAlign val="superscript"/>
        <sz val="10"/>
        <rFont val="Arial"/>
        <family val="2"/>
      </rPr>
      <t>-1</t>
    </r>
  </si>
  <si>
    <r>
      <t>epsilon = 10</t>
    </r>
    <r>
      <rPr>
        <b/>
        <vertAlign val="superscript"/>
        <sz val="10"/>
        <rFont val="Arial"/>
        <family val="2"/>
      </rPr>
      <t>-2</t>
    </r>
  </si>
  <si>
    <r>
      <t>epsilon = 10</t>
    </r>
    <r>
      <rPr>
        <b/>
        <vertAlign val="superscript"/>
        <sz val="10"/>
        <rFont val="Arial"/>
        <family val="2"/>
      </rPr>
      <t>-3</t>
    </r>
  </si>
  <si>
    <r>
      <t>epsilon = 10</t>
    </r>
    <r>
      <rPr>
        <b/>
        <vertAlign val="superscript"/>
        <sz val="10"/>
        <rFont val="Arial"/>
        <family val="2"/>
      </rPr>
      <t>-4</t>
    </r>
  </si>
  <si>
    <r>
      <t>epsilon = 10</t>
    </r>
    <r>
      <rPr>
        <b/>
        <vertAlign val="superscript"/>
        <sz val="10"/>
        <rFont val="Arial"/>
        <family val="2"/>
      </rPr>
      <t>-5</t>
    </r>
  </si>
  <si>
    <r>
      <t>epsilon = 10</t>
    </r>
    <r>
      <rPr>
        <b/>
        <vertAlign val="superscript"/>
        <sz val="10"/>
        <rFont val="Arial"/>
        <family val="2"/>
      </rPr>
      <t>-7</t>
    </r>
  </si>
  <si>
    <r>
      <t>epsilon = 10</t>
    </r>
    <r>
      <rPr>
        <b/>
        <vertAlign val="superscript"/>
        <sz val="10"/>
        <rFont val="Arial"/>
        <family val="2"/>
      </rPr>
      <t>-10</t>
    </r>
  </si>
  <si>
    <r>
      <t>Best fit epsilon</t>
    </r>
    <r>
      <rPr>
        <b/>
        <sz val="10"/>
        <rFont val="Arial"/>
        <family val="2"/>
      </rPr>
      <t xml:space="preserve"> [ ]</t>
    </r>
  </si>
  <si>
    <t>d</t>
  </si>
  <si>
    <t>S_s [1/L] computed from best fit epsilon</t>
  </si>
  <si>
    <t>H</t>
  </si>
  <si>
    <t>H_0</t>
  </si>
  <si>
    <t>H*/H_0</t>
  </si>
  <si>
    <t>2 Points on line:</t>
  </si>
  <si>
    <t>H*/H_0 (1)</t>
  </si>
  <si>
    <t>H*/H_0 (2)</t>
  </si>
  <si>
    <t>t1</t>
  </si>
  <si>
    <t>t2</t>
  </si>
  <si>
    <t>Computed s*</t>
  </si>
  <si>
    <t>Computed K_r [L/T]</t>
  </si>
  <si>
    <t>K_z/K_r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</si>
</sst>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
    <numFmt numFmtId="166" formatCode="0.0E+00"/>
    <numFmt numFmtId="167" formatCode="0.0000"/>
  </numFmts>
  <fonts count="5" x14ac:knownFonts="1">
    <font>
      <sz val="10"/>
      <name val="Arial"/>
    </font>
    <font>
      <sz val="10"/>
      <name val="Arial"/>
      <family val="2"/>
    </font>
    <font>
      <b/>
      <sz val="10"/>
      <name val="Arial"/>
      <family val="2"/>
    </font>
    <font>
      <b/>
      <vertAlign val="superscript"/>
      <sz val="10"/>
      <name val="Arial"/>
      <family val="2"/>
    </font>
    <font>
      <b/>
      <sz val="10"/>
      <name val="Symbol"/>
      <family val="1"/>
      <charset val="2"/>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11" fontId="0" fillId="0" borderId="0" xfId="0" applyNumberFormat="1"/>
    <xf numFmtId="0" fontId="2" fillId="0" borderId="0" xfId="0" applyFont="1"/>
    <xf numFmtId="0" fontId="1" fillId="0" borderId="0" xfId="0" applyFont="1"/>
    <xf numFmtId="164" fontId="0" fillId="0" borderId="0" xfId="0" applyNumberFormat="1"/>
    <xf numFmtId="165" fontId="0" fillId="0" borderId="0" xfId="0" applyNumberFormat="1" applyAlignment="1">
      <alignment horizontal="center"/>
    </xf>
    <xf numFmtId="0" fontId="2" fillId="0" borderId="0" xfId="0" applyFont="1" applyAlignment="1">
      <alignment horizontal="right"/>
    </xf>
    <xf numFmtId="11" fontId="0" fillId="0" borderId="0" xfId="0" applyNumberFormat="1" applyAlignment="1">
      <alignment horizontal="center"/>
    </xf>
    <xf numFmtId="0" fontId="0" fillId="2" borderId="0" xfId="0" applyFill="1" applyAlignment="1">
      <alignment horizontal="center"/>
    </xf>
    <xf numFmtId="165" fontId="0" fillId="0" borderId="0" xfId="0" applyNumberFormat="1"/>
    <xf numFmtId="0" fontId="1" fillId="0" borderId="0" xfId="0" applyNumberFormat="1" applyFont="1" applyAlignment="1">
      <alignment horizontal="left"/>
    </xf>
    <xf numFmtId="165" fontId="2" fillId="0" borderId="0" xfId="0" applyNumberFormat="1" applyFont="1" applyAlignment="1">
      <alignment horizontal="left"/>
    </xf>
    <xf numFmtId="165" fontId="2" fillId="0" borderId="0" xfId="0" applyNumberFormat="1" applyFont="1" applyAlignment="1">
      <alignment horizontal="center"/>
    </xf>
    <xf numFmtId="0" fontId="2" fillId="3" borderId="0" xfId="0" applyFont="1" applyFill="1" applyAlignment="1">
      <alignment horizontal="center"/>
    </xf>
    <xf numFmtId="165" fontId="4" fillId="2" borderId="0" xfId="0" applyNumberFormat="1" applyFont="1" applyFill="1" applyAlignment="1">
      <alignment horizontal="center"/>
    </xf>
    <xf numFmtId="165" fontId="0" fillId="2" borderId="0" xfId="0" applyNumberFormat="1" applyFill="1" applyAlignment="1">
      <alignment horizontal="center"/>
    </xf>
    <xf numFmtId="166" fontId="2" fillId="0" borderId="0" xfId="0" applyNumberFormat="1" applyFont="1"/>
    <xf numFmtId="166" fontId="0" fillId="3" borderId="0" xfId="0" applyNumberFormat="1" applyFill="1"/>
    <xf numFmtId="166" fontId="0" fillId="0" borderId="0" xfId="0" applyNumberFormat="1"/>
    <xf numFmtId="166" fontId="0" fillId="2" borderId="0" xfId="0" applyNumberFormat="1" applyFill="1" applyAlignment="1">
      <alignment horizontal="center"/>
    </xf>
    <xf numFmtId="0" fontId="4" fillId="0" borderId="0" xfId="0" applyFont="1" applyAlignment="1">
      <alignment horizontal="right"/>
    </xf>
    <xf numFmtId="0" fontId="0" fillId="2" borderId="0" xfId="0" applyNumberFormat="1" applyFill="1" applyAlignment="1">
      <alignment horizontal="center"/>
    </xf>
    <xf numFmtId="167" fontId="0" fillId="0" borderId="0" xfId="0" applyNumberFormat="1"/>
    <xf numFmtId="0" fontId="2" fillId="0" borderId="0" xfId="0" applyFont="1" applyAlignment="1">
      <alignment horizontal="left"/>
    </xf>
    <xf numFmtId="0" fontId="0" fillId="4" borderId="0" xfId="0" applyFill="1"/>
    <xf numFmtId="166" fontId="0" fillId="0" borderId="0" xfId="0" applyNumberFormat="1" applyAlignment="1">
      <alignment horizontal="center"/>
    </xf>
    <xf numFmtId="2" fontId="0" fillId="3" borderId="0" xfId="0" applyNumberFormat="1" applyFill="1" applyAlignment="1">
      <alignment horizontal="center"/>
    </xf>
    <xf numFmtId="0" fontId="2" fillId="3" borderId="0" xfId="0" applyFont="1" applyFill="1" applyAlignment="1">
      <alignment horizontal="center"/>
    </xf>
    <xf numFmtId="0" fontId="0" fillId="3" borderId="0" xfId="0" applyFill="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6600"/>
      <color rgb="FFFFFF66"/>
      <color rgb="FFBAC8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Test Data</c:v>
          </c:tx>
          <c:spPr>
            <a:ln w="28575">
              <a:noFill/>
            </a:ln>
          </c:spPr>
          <c:marker>
            <c:symbol val="diamond"/>
            <c:size val="5"/>
          </c:marker>
          <c:xVal>
            <c:numRef>
              <c:f>Cooper!$C$23:$C$41</c:f>
              <c:numCache>
                <c:formatCode>General</c:formatCode>
                <c:ptCount val="19"/>
                <c:pt idx="0">
                  <c:v>1.5495867768595043E-2</c:v>
                </c:pt>
                <c:pt idx="1">
                  <c:v>3.0991735537190087E-2</c:v>
                </c:pt>
                <c:pt idx="2">
                  <c:v>4.6487603305785129E-2</c:v>
                </c:pt>
                <c:pt idx="3">
                  <c:v>6.1983471074380174E-2</c:v>
                </c:pt>
                <c:pt idx="4">
                  <c:v>7.7479338842975226E-2</c:v>
                </c:pt>
                <c:pt idx="5">
                  <c:v>0.15495867768595045</c:v>
                </c:pt>
                <c:pt idx="6">
                  <c:v>0.23243801652892565</c:v>
                </c:pt>
                <c:pt idx="7">
                  <c:v>0.3873966942148761</c:v>
                </c:pt>
                <c:pt idx="8">
                  <c:v>0.61983471074380181</c:v>
                </c:pt>
                <c:pt idx="9">
                  <c:v>0.77479338842975221</c:v>
                </c:pt>
                <c:pt idx="10">
                  <c:v>0.9297520661157026</c:v>
                </c:pt>
                <c:pt idx="11">
                  <c:v>1.1621900826446283</c:v>
                </c:pt>
                <c:pt idx="12">
                  <c:v>1.5495867768595044</c:v>
                </c:pt>
                <c:pt idx="13">
                  <c:v>1.9369834710743805</c:v>
                </c:pt>
                <c:pt idx="14">
                  <c:v>2.3243801652892566</c:v>
                </c:pt>
                <c:pt idx="15">
                  <c:v>3.0991735537190088</c:v>
                </c:pt>
                <c:pt idx="16">
                  <c:v>3.873966942148761</c:v>
                </c:pt>
                <c:pt idx="17">
                  <c:v>6.1983471074380176</c:v>
                </c:pt>
                <c:pt idx="18">
                  <c:v>7.7479338842975221</c:v>
                </c:pt>
              </c:numCache>
            </c:numRef>
          </c:xVal>
          <c:yVal>
            <c:numRef>
              <c:f>Cooper!$B$23:$B$41</c:f>
              <c:numCache>
                <c:formatCode>General</c:formatCode>
                <c:ptCount val="19"/>
                <c:pt idx="0">
                  <c:v>0.99</c:v>
                </c:pt>
                <c:pt idx="1">
                  <c:v>0.98</c:v>
                </c:pt>
                <c:pt idx="2">
                  <c:v>0.97</c:v>
                </c:pt>
                <c:pt idx="3">
                  <c:v>0.96</c:v>
                </c:pt>
                <c:pt idx="4">
                  <c:v>0.95</c:v>
                </c:pt>
                <c:pt idx="5">
                  <c:v>0.92</c:v>
                </c:pt>
                <c:pt idx="6">
                  <c:v>0.89</c:v>
                </c:pt>
                <c:pt idx="7">
                  <c:v>0.83</c:v>
                </c:pt>
                <c:pt idx="8">
                  <c:v>0.76</c:v>
                </c:pt>
                <c:pt idx="9">
                  <c:v>0.72</c:v>
                </c:pt>
                <c:pt idx="10">
                  <c:v>0.68</c:v>
                </c:pt>
                <c:pt idx="11">
                  <c:v>0.62</c:v>
                </c:pt>
                <c:pt idx="12">
                  <c:v>0.55000000000000004</c:v>
                </c:pt>
                <c:pt idx="13">
                  <c:v>0.48</c:v>
                </c:pt>
                <c:pt idx="14">
                  <c:v>0.42</c:v>
                </c:pt>
                <c:pt idx="15">
                  <c:v>0.33</c:v>
                </c:pt>
                <c:pt idx="16">
                  <c:v>0.27</c:v>
                </c:pt>
                <c:pt idx="17">
                  <c:v>0.13</c:v>
                </c:pt>
                <c:pt idx="18">
                  <c:v>0.11</c:v>
                </c:pt>
              </c:numCache>
            </c:numRef>
          </c:yVal>
          <c:smooth val="0"/>
        </c:ser>
        <c:ser>
          <c:idx val="2"/>
          <c:order val="1"/>
          <c:tx>
            <c:strRef>
              <c:f>'Cooper Data'!$B$2</c:f>
              <c:strCache>
                <c:ptCount val="1"/>
                <c:pt idx="0">
                  <c:v>epsilon = 10-1</c:v>
                </c:pt>
              </c:strCache>
            </c:strRef>
          </c:tx>
          <c:spPr>
            <a:ln w="12700">
              <a:solidFill>
                <a:srgbClr val="C00000"/>
              </a:solidFill>
            </a:ln>
          </c:spPr>
          <c:marker>
            <c:symbol val="none"/>
          </c:marker>
          <c:xVal>
            <c:numRef>
              <c:f>'Cooper Data'!$A$3:$A$22</c:f>
              <c:numCache>
                <c:formatCode>0.00E+00</c:formatCode>
                <c:ptCount val="20"/>
                <c:pt idx="0">
                  <c:v>1E-3</c:v>
                </c:pt>
                <c:pt idx="1">
                  <c:v>2.15E-3</c:v>
                </c:pt>
                <c:pt idx="2">
                  <c:v>4.64E-3</c:v>
                </c:pt>
                <c:pt idx="3">
                  <c:v>0.01</c:v>
                </c:pt>
                <c:pt idx="4">
                  <c:v>2.1499999999999998E-2</c:v>
                </c:pt>
                <c:pt idx="5">
                  <c:v>4.6399999999999997E-2</c:v>
                </c:pt>
                <c:pt idx="6">
                  <c:v>0.1</c:v>
                </c:pt>
                <c:pt idx="7">
                  <c:v>0.215</c:v>
                </c:pt>
                <c:pt idx="8">
                  <c:v>0.46400000000000002</c:v>
                </c:pt>
                <c:pt idx="9">
                  <c:v>1</c:v>
                </c:pt>
                <c:pt idx="10">
                  <c:v>2.15</c:v>
                </c:pt>
                <c:pt idx="11">
                  <c:v>4.6399999999999997</c:v>
                </c:pt>
                <c:pt idx="12">
                  <c:v>7</c:v>
                </c:pt>
                <c:pt idx="13">
                  <c:v>10</c:v>
                </c:pt>
                <c:pt idx="14">
                  <c:v>14</c:v>
                </c:pt>
                <c:pt idx="15">
                  <c:v>21.5</c:v>
                </c:pt>
                <c:pt idx="16">
                  <c:v>30</c:v>
                </c:pt>
                <c:pt idx="17">
                  <c:v>46.4</c:v>
                </c:pt>
                <c:pt idx="18">
                  <c:v>70</c:v>
                </c:pt>
                <c:pt idx="19">
                  <c:v>100</c:v>
                </c:pt>
              </c:numCache>
            </c:numRef>
          </c:xVal>
          <c:yVal>
            <c:numRef>
              <c:f>'Cooper Data'!$B$3:$B$22</c:f>
              <c:numCache>
                <c:formatCode>0.00000</c:formatCode>
                <c:ptCount val="20"/>
                <c:pt idx="0">
                  <c:v>0.97709999999999997</c:v>
                </c:pt>
                <c:pt idx="1">
                  <c:v>0.96579999999999999</c:v>
                </c:pt>
                <c:pt idx="2">
                  <c:v>0.94899999999999995</c:v>
                </c:pt>
                <c:pt idx="3">
                  <c:v>0.92379999999999995</c:v>
                </c:pt>
                <c:pt idx="4">
                  <c:v>0.88600000000000001</c:v>
                </c:pt>
                <c:pt idx="5">
                  <c:v>0.82930000000000004</c:v>
                </c:pt>
                <c:pt idx="6">
                  <c:v>0.746</c:v>
                </c:pt>
                <c:pt idx="7">
                  <c:v>0.62890000000000001</c:v>
                </c:pt>
                <c:pt idx="8">
                  <c:v>0.47820000000000001</c:v>
                </c:pt>
                <c:pt idx="9">
                  <c:v>0.31169999999999998</c:v>
                </c:pt>
                <c:pt idx="10">
                  <c:v>0.16650000000000001</c:v>
                </c:pt>
                <c:pt idx="11">
                  <c:v>7.4149999999999994E-2</c:v>
                </c:pt>
                <c:pt idx="12">
                  <c:v>4.6249999999999999E-2</c:v>
                </c:pt>
                <c:pt idx="13">
                  <c:v>3.065E-2</c:v>
                </c:pt>
                <c:pt idx="14">
                  <c:v>2.0920000000000001E-2</c:v>
                </c:pt>
                <c:pt idx="15">
                  <c:v>1.2970000000000001E-2</c:v>
                </c:pt>
                <c:pt idx="16">
                  <c:v>9.0699999999999999E-3</c:v>
                </c:pt>
                <c:pt idx="17">
                  <c:v>5.7109999999999999E-3</c:v>
                </c:pt>
                <c:pt idx="18">
                  <c:v>3.722E-3</c:v>
                </c:pt>
                <c:pt idx="19">
                  <c:v>2.5769999999999999E-3</c:v>
                </c:pt>
              </c:numCache>
            </c:numRef>
          </c:yVal>
          <c:smooth val="1"/>
        </c:ser>
        <c:ser>
          <c:idx val="3"/>
          <c:order val="2"/>
          <c:tx>
            <c:strRef>
              <c:f>'Cooper Data'!$C$2</c:f>
              <c:strCache>
                <c:ptCount val="1"/>
                <c:pt idx="0">
                  <c:v>epsilon = 10-2</c:v>
                </c:pt>
              </c:strCache>
            </c:strRef>
          </c:tx>
          <c:spPr>
            <a:ln w="12700">
              <a:solidFill>
                <a:srgbClr val="FF0000"/>
              </a:solidFill>
            </a:ln>
          </c:spPr>
          <c:marker>
            <c:symbol val="none"/>
          </c:marker>
          <c:xVal>
            <c:numRef>
              <c:f>'Cooper Data'!$A$3:$A$22</c:f>
              <c:numCache>
                <c:formatCode>0.00E+00</c:formatCode>
                <c:ptCount val="20"/>
                <c:pt idx="0">
                  <c:v>1E-3</c:v>
                </c:pt>
                <c:pt idx="1">
                  <c:v>2.15E-3</c:v>
                </c:pt>
                <c:pt idx="2">
                  <c:v>4.64E-3</c:v>
                </c:pt>
                <c:pt idx="3">
                  <c:v>0.01</c:v>
                </c:pt>
                <c:pt idx="4">
                  <c:v>2.1499999999999998E-2</c:v>
                </c:pt>
                <c:pt idx="5">
                  <c:v>4.6399999999999997E-2</c:v>
                </c:pt>
                <c:pt idx="6">
                  <c:v>0.1</c:v>
                </c:pt>
                <c:pt idx="7">
                  <c:v>0.215</c:v>
                </c:pt>
                <c:pt idx="8">
                  <c:v>0.46400000000000002</c:v>
                </c:pt>
                <c:pt idx="9">
                  <c:v>1</c:v>
                </c:pt>
                <c:pt idx="10">
                  <c:v>2.15</c:v>
                </c:pt>
                <c:pt idx="11">
                  <c:v>4.6399999999999997</c:v>
                </c:pt>
                <c:pt idx="12">
                  <c:v>7</c:v>
                </c:pt>
                <c:pt idx="13">
                  <c:v>10</c:v>
                </c:pt>
                <c:pt idx="14">
                  <c:v>14</c:v>
                </c:pt>
                <c:pt idx="15">
                  <c:v>21.5</c:v>
                </c:pt>
                <c:pt idx="16">
                  <c:v>30</c:v>
                </c:pt>
                <c:pt idx="17">
                  <c:v>46.4</c:v>
                </c:pt>
                <c:pt idx="18">
                  <c:v>70</c:v>
                </c:pt>
                <c:pt idx="19">
                  <c:v>100</c:v>
                </c:pt>
              </c:numCache>
            </c:numRef>
          </c:xVal>
          <c:yVal>
            <c:numRef>
              <c:f>'Cooper Data'!$C$3:$C$22</c:f>
              <c:numCache>
                <c:formatCode>0.00000</c:formatCode>
                <c:ptCount val="20"/>
                <c:pt idx="0">
                  <c:v>0.99199999999999999</c:v>
                </c:pt>
                <c:pt idx="1">
                  <c:v>0.98760000000000003</c:v>
                </c:pt>
                <c:pt idx="2">
                  <c:v>0.98070000000000002</c:v>
                </c:pt>
                <c:pt idx="3">
                  <c:v>0.96930000000000005</c:v>
                </c:pt>
                <c:pt idx="4">
                  <c:v>0.95050000000000001</c:v>
                </c:pt>
                <c:pt idx="5">
                  <c:v>0.91869999999999996</c:v>
                </c:pt>
                <c:pt idx="6">
                  <c:v>0.86550000000000005</c:v>
                </c:pt>
                <c:pt idx="7">
                  <c:v>0.7782</c:v>
                </c:pt>
                <c:pt idx="8">
                  <c:v>0.64359999999999995</c:v>
                </c:pt>
                <c:pt idx="9">
                  <c:v>0.45979999999999999</c:v>
                </c:pt>
                <c:pt idx="10">
                  <c:v>0.25969999999999999</c:v>
                </c:pt>
                <c:pt idx="11">
                  <c:v>0.1086</c:v>
                </c:pt>
                <c:pt idx="12">
                  <c:v>6.2039999999999998E-2</c:v>
                </c:pt>
                <c:pt idx="13">
                  <c:v>3.78E-2</c:v>
                </c:pt>
                <c:pt idx="14">
                  <c:v>2.4140000000000002E-2</c:v>
                </c:pt>
                <c:pt idx="15">
                  <c:v>1.414E-2</c:v>
                </c:pt>
                <c:pt idx="16">
                  <c:v>9.5999999999999992E-3</c:v>
                </c:pt>
                <c:pt idx="17">
                  <c:v>5.8999999999999999E-3</c:v>
                </c:pt>
                <c:pt idx="18">
                  <c:v>3.8E-3</c:v>
                </c:pt>
                <c:pt idx="19">
                  <c:v>2.5999999999999999E-3</c:v>
                </c:pt>
              </c:numCache>
            </c:numRef>
          </c:yVal>
          <c:smooth val="1"/>
        </c:ser>
        <c:ser>
          <c:idx val="4"/>
          <c:order val="3"/>
          <c:tx>
            <c:strRef>
              <c:f>'Cooper Data'!$D$2</c:f>
              <c:strCache>
                <c:ptCount val="1"/>
                <c:pt idx="0">
                  <c:v>epsilon = 10-3</c:v>
                </c:pt>
              </c:strCache>
            </c:strRef>
          </c:tx>
          <c:spPr>
            <a:ln w="12700">
              <a:solidFill>
                <a:srgbClr val="FFC000"/>
              </a:solidFill>
            </a:ln>
          </c:spPr>
          <c:marker>
            <c:symbol val="none"/>
          </c:marker>
          <c:xVal>
            <c:numRef>
              <c:f>'Cooper Data'!$A$3:$A$22</c:f>
              <c:numCache>
                <c:formatCode>0.00E+00</c:formatCode>
                <c:ptCount val="20"/>
                <c:pt idx="0">
                  <c:v>1E-3</c:v>
                </c:pt>
                <c:pt idx="1">
                  <c:v>2.15E-3</c:v>
                </c:pt>
                <c:pt idx="2">
                  <c:v>4.64E-3</c:v>
                </c:pt>
                <c:pt idx="3">
                  <c:v>0.01</c:v>
                </c:pt>
                <c:pt idx="4">
                  <c:v>2.1499999999999998E-2</c:v>
                </c:pt>
                <c:pt idx="5">
                  <c:v>4.6399999999999997E-2</c:v>
                </c:pt>
                <c:pt idx="6">
                  <c:v>0.1</c:v>
                </c:pt>
                <c:pt idx="7">
                  <c:v>0.215</c:v>
                </c:pt>
                <c:pt idx="8">
                  <c:v>0.46400000000000002</c:v>
                </c:pt>
                <c:pt idx="9">
                  <c:v>1</c:v>
                </c:pt>
                <c:pt idx="10">
                  <c:v>2.15</c:v>
                </c:pt>
                <c:pt idx="11">
                  <c:v>4.6399999999999997</c:v>
                </c:pt>
                <c:pt idx="12">
                  <c:v>7</c:v>
                </c:pt>
                <c:pt idx="13">
                  <c:v>10</c:v>
                </c:pt>
                <c:pt idx="14">
                  <c:v>14</c:v>
                </c:pt>
                <c:pt idx="15">
                  <c:v>21.5</c:v>
                </c:pt>
                <c:pt idx="16">
                  <c:v>30</c:v>
                </c:pt>
                <c:pt idx="17">
                  <c:v>46.4</c:v>
                </c:pt>
                <c:pt idx="18">
                  <c:v>70</c:v>
                </c:pt>
                <c:pt idx="19">
                  <c:v>100</c:v>
                </c:pt>
              </c:numCache>
            </c:numRef>
          </c:xVal>
          <c:yVal>
            <c:numRef>
              <c:f>'Cooper Data'!$D$3:$D$22</c:f>
              <c:numCache>
                <c:formatCode>0.00000</c:formatCode>
                <c:ptCount val="20"/>
                <c:pt idx="0">
                  <c:v>0.99690000000000001</c:v>
                </c:pt>
                <c:pt idx="1">
                  <c:v>0.99490000000000001</c:v>
                </c:pt>
                <c:pt idx="2">
                  <c:v>0.99139999999999995</c:v>
                </c:pt>
                <c:pt idx="3">
                  <c:v>0.98529999999999995</c:v>
                </c:pt>
                <c:pt idx="4">
                  <c:v>0.97440000000000004</c:v>
                </c:pt>
                <c:pt idx="5">
                  <c:v>0.95450000000000002</c:v>
                </c:pt>
                <c:pt idx="6">
                  <c:v>0.91830000000000001</c:v>
                </c:pt>
                <c:pt idx="7">
                  <c:v>0.8538</c:v>
                </c:pt>
                <c:pt idx="8">
                  <c:v>0.74360000000000004</c:v>
                </c:pt>
                <c:pt idx="9">
                  <c:v>0.57289999999999996</c:v>
                </c:pt>
                <c:pt idx="10">
                  <c:v>0.3543</c:v>
                </c:pt>
                <c:pt idx="11">
                  <c:v>0.15540000000000001</c:v>
                </c:pt>
                <c:pt idx="12">
                  <c:v>8.5190000000000002E-2</c:v>
                </c:pt>
                <c:pt idx="13">
                  <c:v>4.8210000000000003E-2</c:v>
                </c:pt>
                <c:pt idx="14">
                  <c:v>2.844E-2</c:v>
                </c:pt>
                <c:pt idx="15">
                  <c:v>1.545E-2</c:v>
                </c:pt>
                <c:pt idx="16">
                  <c:v>1.0160000000000001E-2</c:v>
                </c:pt>
                <c:pt idx="17">
                  <c:v>6.1000000000000004E-3</c:v>
                </c:pt>
                <c:pt idx="18">
                  <c:v>3.8999999999999998E-3</c:v>
                </c:pt>
                <c:pt idx="19">
                  <c:v>2.7000000000000001E-3</c:v>
                </c:pt>
              </c:numCache>
            </c:numRef>
          </c:yVal>
          <c:smooth val="1"/>
        </c:ser>
        <c:ser>
          <c:idx val="1"/>
          <c:order val="4"/>
          <c:tx>
            <c:strRef>
              <c:f>'Cooper Data'!$E$2</c:f>
              <c:strCache>
                <c:ptCount val="1"/>
                <c:pt idx="0">
                  <c:v>epsilon = 10-4</c:v>
                </c:pt>
              </c:strCache>
            </c:strRef>
          </c:tx>
          <c:spPr>
            <a:ln w="12700">
              <a:solidFill>
                <a:srgbClr val="00B050"/>
              </a:solidFill>
            </a:ln>
          </c:spPr>
          <c:marker>
            <c:symbol val="none"/>
          </c:marker>
          <c:xVal>
            <c:numRef>
              <c:f>'Cooper Data'!$A$3:$A$22</c:f>
              <c:numCache>
                <c:formatCode>0.00E+00</c:formatCode>
                <c:ptCount val="20"/>
                <c:pt idx="0">
                  <c:v>1E-3</c:v>
                </c:pt>
                <c:pt idx="1">
                  <c:v>2.15E-3</c:v>
                </c:pt>
                <c:pt idx="2">
                  <c:v>4.64E-3</c:v>
                </c:pt>
                <c:pt idx="3">
                  <c:v>0.01</c:v>
                </c:pt>
                <c:pt idx="4">
                  <c:v>2.1499999999999998E-2</c:v>
                </c:pt>
                <c:pt idx="5">
                  <c:v>4.6399999999999997E-2</c:v>
                </c:pt>
                <c:pt idx="6">
                  <c:v>0.1</c:v>
                </c:pt>
                <c:pt idx="7">
                  <c:v>0.215</c:v>
                </c:pt>
                <c:pt idx="8">
                  <c:v>0.46400000000000002</c:v>
                </c:pt>
                <c:pt idx="9">
                  <c:v>1</c:v>
                </c:pt>
                <c:pt idx="10">
                  <c:v>2.15</c:v>
                </c:pt>
                <c:pt idx="11">
                  <c:v>4.6399999999999997</c:v>
                </c:pt>
                <c:pt idx="12">
                  <c:v>7</c:v>
                </c:pt>
                <c:pt idx="13">
                  <c:v>10</c:v>
                </c:pt>
                <c:pt idx="14">
                  <c:v>14</c:v>
                </c:pt>
                <c:pt idx="15">
                  <c:v>21.5</c:v>
                </c:pt>
                <c:pt idx="16">
                  <c:v>30</c:v>
                </c:pt>
                <c:pt idx="17">
                  <c:v>46.4</c:v>
                </c:pt>
                <c:pt idx="18">
                  <c:v>70</c:v>
                </c:pt>
                <c:pt idx="19">
                  <c:v>100</c:v>
                </c:pt>
              </c:numCache>
            </c:numRef>
          </c:xVal>
          <c:yVal>
            <c:numRef>
              <c:f>'Cooper Data'!$E$3:$E$22</c:f>
              <c:numCache>
                <c:formatCode>0.00000</c:formatCode>
                <c:ptCount val="20"/>
                <c:pt idx="0">
                  <c:v>0.99850000000000005</c:v>
                </c:pt>
                <c:pt idx="1">
                  <c:v>0.99739999999999995</c:v>
                </c:pt>
                <c:pt idx="2">
                  <c:v>0.99539999999999995</c:v>
                </c:pt>
                <c:pt idx="3">
                  <c:v>0.99150000000000005</c:v>
                </c:pt>
                <c:pt idx="4">
                  <c:v>0.98409999999999997</c:v>
                </c:pt>
                <c:pt idx="5">
                  <c:v>0.97009999999999996</c:v>
                </c:pt>
                <c:pt idx="6">
                  <c:v>0.94340000000000002</c:v>
                </c:pt>
                <c:pt idx="7">
                  <c:v>0.89349999999999996</c:v>
                </c:pt>
                <c:pt idx="8">
                  <c:v>0.80310000000000004</c:v>
                </c:pt>
                <c:pt idx="9">
                  <c:v>0.65200000000000002</c:v>
                </c:pt>
                <c:pt idx="10">
                  <c:v>0.43240000000000001</c:v>
                </c:pt>
                <c:pt idx="11">
                  <c:v>0.2082</c:v>
                </c:pt>
                <c:pt idx="12">
                  <c:v>0.11609999999999999</c:v>
                </c:pt>
                <c:pt idx="13">
                  <c:v>6.3549999999999995E-2</c:v>
                </c:pt>
                <c:pt idx="14">
                  <c:v>3.492E-2</c:v>
                </c:pt>
                <c:pt idx="15">
                  <c:v>1.7229999999999999E-2</c:v>
                </c:pt>
                <c:pt idx="16">
                  <c:v>1.0829999999999999E-2</c:v>
                </c:pt>
                <c:pt idx="17">
                  <c:v>6.319E-3</c:v>
                </c:pt>
                <c:pt idx="18">
                  <c:v>3.9620000000000002E-3</c:v>
                </c:pt>
                <c:pt idx="19">
                  <c:v>2.6879999999999999E-3</c:v>
                </c:pt>
              </c:numCache>
            </c:numRef>
          </c:yVal>
          <c:smooth val="1"/>
        </c:ser>
        <c:ser>
          <c:idx val="5"/>
          <c:order val="5"/>
          <c:tx>
            <c:strRef>
              <c:f>'Cooper Data'!$F$2</c:f>
              <c:strCache>
                <c:ptCount val="1"/>
                <c:pt idx="0">
                  <c:v>epsilon = 10-5</c:v>
                </c:pt>
              </c:strCache>
            </c:strRef>
          </c:tx>
          <c:spPr>
            <a:ln w="12700">
              <a:solidFill>
                <a:srgbClr val="00B0F0"/>
              </a:solidFill>
            </a:ln>
          </c:spPr>
          <c:marker>
            <c:symbol val="none"/>
          </c:marker>
          <c:xVal>
            <c:numRef>
              <c:f>'Cooper Data'!$A$3:$A$22</c:f>
              <c:numCache>
                <c:formatCode>0.00E+00</c:formatCode>
                <c:ptCount val="20"/>
                <c:pt idx="0">
                  <c:v>1E-3</c:v>
                </c:pt>
                <c:pt idx="1">
                  <c:v>2.15E-3</c:v>
                </c:pt>
                <c:pt idx="2">
                  <c:v>4.64E-3</c:v>
                </c:pt>
                <c:pt idx="3">
                  <c:v>0.01</c:v>
                </c:pt>
                <c:pt idx="4">
                  <c:v>2.1499999999999998E-2</c:v>
                </c:pt>
                <c:pt idx="5">
                  <c:v>4.6399999999999997E-2</c:v>
                </c:pt>
                <c:pt idx="6">
                  <c:v>0.1</c:v>
                </c:pt>
                <c:pt idx="7">
                  <c:v>0.215</c:v>
                </c:pt>
                <c:pt idx="8">
                  <c:v>0.46400000000000002</c:v>
                </c:pt>
                <c:pt idx="9">
                  <c:v>1</c:v>
                </c:pt>
                <c:pt idx="10">
                  <c:v>2.15</c:v>
                </c:pt>
                <c:pt idx="11">
                  <c:v>4.6399999999999997</c:v>
                </c:pt>
                <c:pt idx="12">
                  <c:v>7</c:v>
                </c:pt>
                <c:pt idx="13">
                  <c:v>10</c:v>
                </c:pt>
                <c:pt idx="14">
                  <c:v>14</c:v>
                </c:pt>
                <c:pt idx="15">
                  <c:v>21.5</c:v>
                </c:pt>
                <c:pt idx="16">
                  <c:v>30</c:v>
                </c:pt>
                <c:pt idx="17">
                  <c:v>46.4</c:v>
                </c:pt>
                <c:pt idx="18">
                  <c:v>70</c:v>
                </c:pt>
                <c:pt idx="19">
                  <c:v>100</c:v>
                </c:pt>
              </c:numCache>
            </c:numRef>
          </c:xVal>
          <c:yVal>
            <c:numRef>
              <c:f>'Cooper Data'!$F$3:$F$22</c:f>
              <c:numCache>
                <c:formatCode>0.00000</c:formatCode>
                <c:ptCount val="20"/>
                <c:pt idx="0">
                  <c:v>0.99919999999999998</c:v>
                </c:pt>
                <c:pt idx="1">
                  <c:v>0.99850000000000005</c:v>
                </c:pt>
                <c:pt idx="2">
                  <c:v>0.997</c:v>
                </c:pt>
                <c:pt idx="3">
                  <c:v>0.99399999999999999</c:v>
                </c:pt>
                <c:pt idx="4">
                  <c:v>0.98899999999999999</c:v>
                </c:pt>
                <c:pt idx="5">
                  <c:v>0.97799999999999998</c:v>
                </c:pt>
                <c:pt idx="6">
                  <c:v>0.95699999999999996</c:v>
                </c:pt>
                <c:pt idx="7">
                  <c:v>0.91700000000000004</c:v>
                </c:pt>
                <c:pt idx="8">
                  <c:v>0.84099999999999997</c:v>
                </c:pt>
                <c:pt idx="9">
                  <c:v>0.70799999999999996</c:v>
                </c:pt>
                <c:pt idx="10">
                  <c:v>0.50380000000000003</c:v>
                </c:pt>
                <c:pt idx="11">
                  <c:v>0.26200000000000001</c:v>
                </c:pt>
                <c:pt idx="12">
                  <c:v>0.15210000000000001</c:v>
                </c:pt>
                <c:pt idx="13">
                  <c:v>8.3799999999999999E-2</c:v>
                </c:pt>
                <c:pt idx="14">
                  <c:v>4.4299999999999999E-2</c:v>
                </c:pt>
                <c:pt idx="15">
                  <c:v>0.02</c:v>
                </c:pt>
                <c:pt idx="16">
                  <c:v>1.17E-2</c:v>
                </c:pt>
                <c:pt idx="17">
                  <c:v>6.5500000000000003E-3</c:v>
                </c:pt>
                <c:pt idx="18">
                  <c:v>4.0499999999999998E-3</c:v>
                </c:pt>
                <c:pt idx="19">
                  <c:v>2.7299999999999998E-3</c:v>
                </c:pt>
              </c:numCache>
            </c:numRef>
          </c:yVal>
          <c:smooth val="1"/>
        </c:ser>
        <c:ser>
          <c:idx val="6"/>
          <c:order val="6"/>
          <c:tx>
            <c:strRef>
              <c:f>'Cooper Data'!$B$26</c:f>
              <c:strCache>
                <c:ptCount val="1"/>
                <c:pt idx="0">
                  <c:v>epsilon = 10-7</c:v>
                </c:pt>
              </c:strCache>
            </c:strRef>
          </c:tx>
          <c:spPr>
            <a:ln w="12700">
              <a:solidFill>
                <a:srgbClr val="0070C0"/>
              </a:solidFill>
            </a:ln>
          </c:spPr>
          <c:marker>
            <c:symbol val="none"/>
          </c:marker>
          <c:xVal>
            <c:numRef>
              <c:f>'Cooper Data'!$A$27:$A$48</c:f>
              <c:numCache>
                <c:formatCode>General</c:formatCode>
                <c:ptCount val="22"/>
                <c:pt idx="0">
                  <c:v>1E-3</c:v>
                </c:pt>
                <c:pt idx="1">
                  <c:v>2E-3</c:v>
                </c:pt>
                <c:pt idx="2">
                  <c:v>4.0000000000000001E-3</c:v>
                </c:pt>
                <c:pt idx="3">
                  <c:v>8.0000000000000002E-3</c:v>
                </c:pt>
                <c:pt idx="4">
                  <c:v>0.01</c:v>
                </c:pt>
                <c:pt idx="5">
                  <c:v>0.02</c:v>
                </c:pt>
                <c:pt idx="6">
                  <c:v>0.04</c:v>
                </c:pt>
                <c:pt idx="7">
                  <c:v>0.08</c:v>
                </c:pt>
                <c:pt idx="8">
                  <c:v>0.1</c:v>
                </c:pt>
                <c:pt idx="9">
                  <c:v>0.2</c:v>
                </c:pt>
                <c:pt idx="10">
                  <c:v>0.4</c:v>
                </c:pt>
                <c:pt idx="11">
                  <c:v>0.6</c:v>
                </c:pt>
                <c:pt idx="12">
                  <c:v>0.8</c:v>
                </c:pt>
                <c:pt idx="13">
                  <c:v>1</c:v>
                </c:pt>
                <c:pt idx="14">
                  <c:v>2</c:v>
                </c:pt>
                <c:pt idx="15">
                  <c:v>4</c:v>
                </c:pt>
                <c:pt idx="16">
                  <c:v>8</c:v>
                </c:pt>
                <c:pt idx="17">
                  <c:v>10</c:v>
                </c:pt>
                <c:pt idx="18">
                  <c:v>20</c:v>
                </c:pt>
                <c:pt idx="19">
                  <c:v>40</c:v>
                </c:pt>
                <c:pt idx="20">
                  <c:v>80</c:v>
                </c:pt>
                <c:pt idx="21">
                  <c:v>100</c:v>
                </c:pt>
              </c:numCache>
            </c:numRef>
          </c:xVal>
          <c:yVal>
            <c:numRef>
              <c:f>'Cooper Data'!$B$27:$B$48</c:f>
              <c:numCache>
                <c:formatCode>General</c:formatCode>
                <c:ptCount val="22"/>
                <c:pt idx="0">
                  <c:v>0.99960000000000004</c:v>
                </c:pt>
                <c:pt idx="1">
                  <c:v>0.99919999999999998</c:v>
                </c:pt>
                <c:pt idx="2">
                  <c:v>0.99850000000000005</c:v>
                </c:pt>
                <c:pt idx="3">
                  <c:v>0.99709999999999999</c:v>
                </c:pt>
                <c:pt idx="4">
                  <c:v>0.99650000000000005</c:v>
                </c:pt>
                <c:pt idx="5">
                  <c:v>0.99339999999999995</c:v>
                </c:pt>
                <c:pt idx="6">
                  <c:v>0.98750000000000004</c:v>
                </c:pt>
                <c:pt idx="7">
                  <c:v>0.97650000000000003</c:v>
                </c:pt>
                <c:pt idx="8">
                  <c:v>0.97119999999999995</c:v>
                </c:pt>
                <c:pt idx="9">
                  <c:v>0.94589999999999996</c:v>
                </c:pt>
                <c:pt idx="10">
                  <c:v>0.89949999999999997</c:v>
                </c:pt>
                <c:pt idx="11">
                  <c:v>0.8569</c:v>
                </c:pt>
                <c:pt idx="12">
                  <c:v>0.81730000000000003</c:v>
                </c:pt>
                <c:pt idx="13">
                  <c:v>0.78010000000000002</c:v>
                </c:pt>
                <c:pt idx="14">
                  <c:v>0.62350000000000005</c:v>
                </c:pt>
                <c:pt idx="15">
                  <c:v>0.4093</c:v>
                </c:pt>
                <c:pt idx="16">
                  <c:v>0.1903</c:v>
                </c:pt>
                <c:pt idx="17">
                  <c:v>0.1343</c:v>
                </c:pt>
                <c:pt idx="18">
                  <c:v>3.3430000000000001E-2</c:v>
                </c:pt>
                <c:pt idx="19">
                  <c:v>8.8999999999999999E-3</c:v>
                </c:pt>
                <c:pt idx="20">
                  <c:v>3.62E-3</c:v>
                </c:pt>
                <c:pt idx="21">
                  <c:v>2.8E-3</c:v>
                </c:pt>
              </c:numCache>
            </c:numRef>
          </c:yVal>
          <c:smooth val="1"/>
        </c:ser>
        <c:ser>
          <c:idx val="7"/>
          <c:order val="7"/>
          <c:tx>
            <c:strRef>
              <c:f>'Cooper Data'!$C$26</c:f>
              <c:strCache>
                <c:ptCount val="1"/>
                <c:pt idx="0">
                  <c:v>epsilon = 10-10</c:v>
                </c:pt>
              </c:strCache>
            </c:strRef>
          </c:tx>
          <c:spPr>
            <a:ln w="12700">
              <a:solidFill>
                <a:srgbClr val="7030A0"/>
              </a:solidFill>
            </a:ln>
          </c:spPr>
          <c:marker>
            <c:symbol val="none"/>
          </c:marker>
          <c:xVal>
            <c:numRef>
              <c:f>'Cooper Data'!$A$27:$A$48</c:f>
              <c:numCache>
                <c:formatCode>General</c:formatCode>
                <c:ptCount val="22"/>
                <c:pt idx="0">
                  <c:v>1E-3</c:v>
                </c:pt>
                <c:pt idx="1">
                  <c:v>2E-3</c:v>
                </c:pt>
                <c:pt idx="2">
                  <c:v>4.0000000000000001E-3</c:v>
                </c:pt>
                <c:pt idx="3">
                  <c:v>8.0000000000000002E-3</c:v>
                </c:pt>
                <c:pt idx="4">
                  <c:v>0.01</c:v>
                </c:pt>
                <c:pt idx="5">
                  <c:v>0.02</c:v>
                </c:pt>
                <c:pt idx="6">
                  <c:v>0.04</c:v>
                </c:pt>
                <c:pt idx="7">
                  <c:v>0.08</c:v>
                </c:pt>
                <c:pt idx="8">
                  <c:v>0.1</c:v>
                </c:pt>
                <c:pt idx="9">
                  <c:v>0.2</c:v>
                </c:pt>
                <c:pt idx="10">
                  <c:v>0.4</c:v>
                </c:pt>
                <c:pt idx="11">
                  <c:v>0.6</c:v>
                </c:pt>
                <c:pt idx="12">
                  <c:v>0.8</c:v>
                </c:pt>
                <c:pt idx="13">
                  <c:v>1</c:v>
                </c:pt>
                <c:pt idx="14">
                  <c:v>2</c:v>
                </c:pt>
                <c:pt idx="15">
                  <c:v>4</c:v>
                </c:pt>
                <c:pt idx="16">
                  <c:v>8</c:v>
                </c:pt>
                <c:pt idx="17">
                  <c:v>10</c:v>
                </c:pt>
                <c:pt idx="18">
                  <c:v>20</c:v>
                </c:pt>
                <c:pt idx="19">
                  <c:v>40</c:v>
                </c:pt>
                <c:pt idx="20">
                  <c:v>80</c:v>
                </c:pt>
                <c:pt idx="21">
                  <c:v>100</c:v>
                </c:pt>
              </c:numCache>
            </c:numRef>
          </c:xVal>
          <c:yVal>
            <c:numRef>
              <c:f>'Cooper Data'!$C$27:$C$48</c:f>
              <c:numCache>
                <c:formatCode>General</c:formatCode>
                <c:ptCount val="22"/>
                <c:pt idx="0">
                  <c:v>0.99970000000000003</c:v>
                </c:pt>
                <c:pt idx="1">
                  <c:v>0.99950000000000006</c:v>
                </c:pt>
                <c:pt idx="2">
                  <c:v>0.99909999999999999</c:v>
                </c:pt>
                <c:pt idx="3">
                  <c:v>0.99819999999999998</c:v>
                </c:pt>
                <c:pt idx="4">
                  <c:v>0.99780000000000002</c:v>
                </c:pt>
                <c:pt idx="5">
                  <c:v>0.99580000000000002</c:v>
                </c:pt>
                <c:pt idx="6">
                  <c:v>0.9919</c:v>
                </c:pt>
                <c:pt idx="7">
                  <c:v>0.98440000000000005</c:v>
                </c:pt>
                <c:pt idx="8">
                  <c:v>0.98070000000000002</c:v>
                </c:pt>
                <c:pt idx="9">
                  <c:v>0.96309999999999996</c:v>
                </c:pt>
                <c:pt idx="10">
                  <c:v>0.92979999999999996</c:v>
                </c:pt>
                <c:pt idx="11">
                  <c:v>0.89839999999999998</c:v>
                </c:pt>
                <c:pt idx="12">
                  <c:v>0.86860000000000004</c:v>
                </c:pt>
                <c:pt idx="13">
                  <c:v>0.84009999999999996</c:v>
                </c:pt>
                <c:pt idx="14">
                  <c:v>0.71389999999999998</c:v>
                </c:pt>
                <c:pt idx="15">
                  <c:v>0.5222</c:v>
                </c:pt>
                <c:pt idx="16">
                  <c:v>0.2888</c:v>
                </c:pt>
                <c:pt idx="17">
                  <c:v>0.21779999999999999</c:v>
                </c:pt>
                <c:pt idx="18">
                  <c:v>6.1499999999999999E-2</c:v>
                </c:pt>
                <c:pt idx="19">
                  <c:v>1.1900000000000001E-2</c:v>
                </c:pt>
                <c:pt idx="20">
                  <c:v>3.8600000000000001E-3</c:v>
                </c:pt>
                <c:pt idx="21">
                  <c:v>2.9399999999999999E-3</c:v>
                </c:pt>
              </c:numCache>
            </c:numRef>
          </c:yVal>
          <c:smooth val="1"/>
        </c:ser>
        <c:dLbls>
          <c:showLegendKey val="0"/>
          <c:showVal val="0"/>
          <c:showCatName val="0"/>
          <c:showSerName val="0"/>
          <c:showPercent val="0"/>
          <c:showBubbleSize val="0"/>
        </c:dLbls>
        <c:axId val="156398720"/>
        <c:axId val="156400640"/>
      </c:scatterChart>
      <c:valAx>
        <c:axId val="156398720"/>
        <c:scaling>
          <c:logBase val="10"/>
          <c:orientation val="minMax"/>
          <c:max val="100"/>
          <c:min val="1.0000000000000002E-3"/>
        </c:scaling>
        <c:delete val="0"/>
        <c:axPos val="b"/>
        <c:minorGridlines/>
        <c:title>
          <c:tx>
            <c:rich>
              <a:bodyPr/>
              <a:lstStyle/>
              <a:p>
                <a:pPr>
                  <a:defRPr/>
                </a:pPr>
                <a:r>
                  <a:rPr lang="en-US" sz="1200" b="1" i="0" baseline="0">
                    <a:effectLst/>
                    <a:latin typeface="Symbol" pitchFamily="18" charset="2"/>
                  </a:rPr>
                  <a:t>d</a:t>
                </a:r>
                <a:r>
                  <a:rPr lang="en-US" sz="1200" b="1" i="0" baseline="0">
                    <a:effectLst/>
                  </a:rPr>
                  <a:t> </a:t>
                </a:r>
                <a:endParaRPr lang="en-US" sz="1200">
                  <a:effectLst/>
                </a:endParaRPr>
              </a:p>
            </c:rich>
          </c:tx>
          <c:layout/>
          <c:overlay val="0"/>
        </c:title>
        <c:numFmt formatCode="General" sourceLinked="1"/>
        <c:majorTickMark val="out"/>
        <c:minorTickMark val="none"/>
        <c:tickLblPos val="nextTo"/>
        <c:crossAx val="156400640"/>
        <c:crosses val="autoZero"/>
        <c:crossBetween val="midCat"/>
      </c:valAx>
      <c:valAx>
        <c:axId val="156400640"/>
        <c:scaling>
          <c:orientation val="minMax"/>
          <c:max val="1"/>
          <c:min val="0"/>
        </c:scaling>
        <c:delete val="0"/>
        <c:axPos val="l"/>
        <c:majorGridlines/>
        <c:title>
          <c:tx>
            <c:rich>
              <a:bodyPr rot="-5400000" vert="horz"/>
              <a:lstStyle/>
              <a:p>
                <a:pPr>
                  <a:defRPr/>
                </a:pPr>
                <a:r>
                  <a:rPr lang="en-US"/>
                  <a:t>H/H_0</a:t>
                </a:r>
              </a:p>
            </c:rich>
          </c:tx>
          <c:layout/>
          <c:overlay val="0"/>
        </c:title>
        <c:numFmt formatCode="General" sourceLinked="1"/>
        <c:majorTickMark val="out"/>
        <c:minorTickMark val="none"/>
        <c:tickLblPos val="nextTo"/>
        <c:crossAx val="156398720"/>
        <c:crossesAt val="1.0000000000000002E-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Dagan!$A$13</c:f>
              <c:strCache>
                <c:ptCount val="1"/>
              </c:strCache>
            </c:strRef>
          </c:tx>
          <c:spPr>
            <a:ln>
              <a:noFill/>
            </a:ln>
          </c:spPr>
          <c:xVal>
            <c:numRef>
              <c:f>Dagan!$A$24:$A$105</c:f>
              <c:numCache>
                <c:formatCode>General</c:formatCode>
                <c:ptCount val="82"/>
                <c:pt idx="0">
                  <c:v>0.2</c:v>
                </c:pt>
                <c:pt idx="1">
                  <c:v>0.5</c:v>
                </c:pt>
                <c:pt idx="2">
                  <c:v>1</c:v>
                </c:pt>
                <c:pt idx="3">
                  <c:v>3</c:v>
                </c:pt>
                <c:pt idx="4">
                  <c:v>10</c:v>
                </c:pt>
                <c:pt idx="5">
                  <c:v>29.3</c:v>
                </c:pt>
                <c:pt idx="6">
                  <c:v>63.1</c:v>
                </c:pt>
                <c:pt idx="7">
                  <c:v>100</c:v>
                </c:pt>
                <c:pt idx="8">
                  <c:v>185</c:v>
                </c:pt>
                <c:pt idx="9">
                  <c:v>293</c:v>
                </c:pt>
                <c:pt idx="10">
                  <c:v>464</c:v>
                </c:pt>
                <c:pt idx="11">
                  <c:v>631</c:v>
                </c:pt>
                <c:pt idx="12">
                  <c:v>858</c:v>
                </c:pt>
              </c:numCache>
            </c:numRef>
          </c:xVal>
          <c:yVal>
            <c:numRef>
              <c:f>Dagan!$C$24:$C$105</c:f>
              <c:numCache>
                <c:formatCode>0.0000</c:formatCode>
                <c:ptCount val="82"/>
                <c:pt idx="0">
                  <c:v>0.96171227010457994</c:v>
                </c:pt>
                <c:pt idx="1">
                  <c:v>0.95323761261261253</c:v>
                </c:pt>
                <c:pt idx="2">
                  <c:v>0.96171227010457994</c:v>
                </c:pt>
                <c:pt idx="3">
                  <c:v>0.94054850611951046</c:v>
                </c:pt>
                <c:pt idx="4">
                  <c:v>0.89425533345285046</c:v>
                </c:pt>
                <c:pt idx="5">
                  <c:v>0.7903895700071073</c:v>
                </c:pt>
                <c:pt idx="6">
                  <c:v>0.66413115114235499</c:v>
                </c:pt>
                <c:pt idx="7">
                  <c:v>0.55638492339832868</c:v>
                </c:pt>
                <c:pt idx="8">
                  <c:v>0.38124035824477204</c:v>
                </c:pt>
                <c:pt idx="9">
                  <c:v>0.26369572591587515</c:v>
                </c:pt>
                <c:pt idx="10">
                  <c:v>0.17068722670702996</c:v>
                </c:pt>
                <c:pt idx="11">
                  <c:v>0.11928251590224306</c:v>
                </c:pt>
                <c:pt idx="12">
                  <c:v>8.2858900567233898E-2</c:v>
                </c:pt>
              </c:numCache>
            </c:numRef>
          </c:yVal>
          <c:smooth val="1"/>
        </c:ser>
        <c:dLbls>
          <c:showLegendKey val="0"/>
          <c:showVal val="0"/>
          <c:showCatName val="0"/>
          <c:showSerName val="0"/>
          <c:showPercent val="0"/>
          <c:showBubbleSize val="0"/>
        </c:dLbls>
        <c:axId val="156724608"/>
        <c:axId val="156730880"/>
      </c:scatterChart>
      <c:valAx>
        <c:axId val="156724608"/>
        <c:scaling>
          <c:orientation val="minMax"/>
        </c:scaling>
        <c:delete val="0"/>
        <c:axPos val="t"/>
        <c:majorGridlines/>
        <c:minorGridlines/>
        <c:title>
          <c:tx>
            <c:rich>
              <a:bodyPr/>
              <a:lstStyle/>
              <a:p>
                <a:pPr>
                  <a:defRPr/>
                </a:pPr>
                <a:r>
                  <a:rPr lang="en-US"/>
                  <a:t>t (time) </a:t>
                </a:r>
                <a:endParaRPr lang="en-US" baseline="0"/>
              </a:p>
            </c:rich>
          </c:tx>
          <c:layout/>
          <c:overlay val="0"/>
        </c:title>
        <c:numFmt formatCode="0.0E+00" sourceLinked="0"/>
        <c:majorTickMark val="out"/>
        <c:minorTickMark val="none"/>
        <c:tickLblPos val="nextTo"/>
        <c:crossAx val="156730880"/>
        <c:crosses val="max"/>
        <c:crossBetween val="midCat"/>
      </c:valAx>
      <c:valAx>
        <c:axId val="156730880"/>
        <c:scaling>
          <c:logBase val="10"/>
          <c:orientation val="minMax"/>
        </c:scaling>
        <c:delete val="0"/>
        <c:axPos val="r"/>
        <c:majorGridlines/>
        <c:minorGridlines/>
        <c:title>
          <c:tx>
            <c:rich>
              <a:bodyPr rot="-5400000" vert="horz"/>
              <a:lstStyle/>
              <a:p>
                <a:pPr>
                  <a:defRPr/>
                </a:pPr>
                <a:r>
                  <a:rPr lang="en-US" baseline="0"/>
                  <a:t>H* / H_0</a:t>
                </a:r>
              </a:p>
            </c:rich>
          </c:tx>
          <c:layout/>
          <c:overlay val="0"/>
        </c:title>
        <c:numFmt formatCode="0.0E+00" sourceLinked="0"/>
        <c:majorTickMark val="out"/>
        <c:minorTickMark val="none"/>
        <c:tickLblPos val="nextTo"/>
        <c:crossAx val="156724608"/>
        <c:crosses val="max"/>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b/B=1.0</c:v>
          </c:tx>
          <c:spPr>
            <a:ln w="12700">
              <a:solidFill>
                <a:schemeClr val="accent1"/>
              </a:solidFill>
            </a:ln>
          </c:spPr>
          <c:marker>
            <c:symbol val="x"/>
            <c:size val="4"/>
          </c:marker>
          <c:xVal>
            <c:numRef>
              <c:f>'Dagan Data'!$A$5:$A$12</c:f>
              <c:numCache>
                <c:formatCode>0.000</c:formatCode>
                <c:ptCount val="8"/>
                <c:pt idx="0">
                  <c:v>0.2</c:v>
                </c:pt>
                <c:pt idx="1">
                  <c:v>0.1</c:v>
                </c:pt>
                <c:pt idx="2">
                  <c:v>0.05</c:v>
                </c:pt>
                <c:pt idx="3">
                  <c:v>0.02</c:v>
                </c:pt>
                <c:pt idx="4">
                  <c:v>0.01</c:v>
                </c:pt>
                <c:pt idx="5">
                  <c:v>2E-3</c:v>
                </c:pt>
                <c:pt idx="6">
                  <c:v>1E-3</c:v>
                </c:pt>
                <c:pt idx="7">
                  <c:v>5.0000000000000001E-4</c:v>
                </c:pt>
              </c:numCache>
            </c:numRef>
          </c:xVal>
          <c:yVal>
            <c:numRef>
              <c:f>'Dagan Data'!$B$5:$B$12</c:f>
              <c:numCache>
                <c:formatCode>0.000</c:formatCode>
                <c:ptCount val="8"/>
                <c:pt idx="0">
                  <c:v>0.66600000000000004</c:v>
                </c:pt>
                <c:pt idx="1">
                  <c:v>0.47699999999999998</c:v>
                </c:pt>
                <c:pt idx="2">
                  <c:v>0.36499999999999999</c:v>
                </c:pt>
                <c:pt idx="3">
                  <c:v>0.27600000000000002</c:v>
                </c:pt>
                <c:pt idx="4">
                  <c:v>0.23400000000000001</c:v>
                </c:pt>
                <c:pt idx="5">
                  <c:v>0.17199999999999999</c:v>
                </c:pt>
                <c:pt idx="6">
                  <c:v>0.154</c:v>
                </c:pt>
                <c:pt idx="7">
                  <c:v>0.13900000000000001</c:v>
                </c:pt>
              </c:numCache>
            </c:numRef>
          </c:yVal>
          <c:smooth val="1"/>
        </c:ser>
        <c:ser>
          <c:idx val="1"/>
          <c:order val="1"/>
          <c:tx>
            <c:v>b/B=0.91</c:v>
          </c:tx>
          <c:spPr>
            <a:ln w="12700">
              <a:solidFill>
                <a:schemeClr val="accent1"/>
              </a:solidFill>
            </a:ln>
          </c:spPr>
          <c:marker>
            <c:symbol val="plus"/>
            <c:size val="4"/>
            <c:spPr>
              <a:noFill/>
              <a:ln>
                <a:solidFill>
                  <a:schemeClr val="accent1"/>
                </a:solidFill>
              </a:ln>
            </c:spPr>
          </c:marker>
          <c:xVal>
            <c:numRef>
              <c:f>'Dagan Data'!$A$5:$A$9</c:f>
              <c:numCache>
                <c:formatCode>0.000</c:formatCode>
                <c:ptCount val="5"/>
                <c:pt idx="0">
                  <c:v>0.2</c:v>
                </c:pt>
                <c:pt idx="1">
                  <c:v>0.1</c:v>
                </c:pt>
                <c:pt idx="2">
                  <c:v>0.05</c:v>
                </c:pt>
                <c:pt idx="3">
                  <c:v>0.02</c:v>
                </c:pt>
                <c:pt idx="4">
                  <c:v>0.01</c:v>
                </c:pt>
              </c:numCache>
            </c:numRef>
          </c:xVal>
          <c:yVal>
            <c:numRef>
              <c:f>'Dagan Data'!$C$5:$C$9</c:f>
              <c:numCache>
                <c:formatCode>0.000</c:formatCode>
                <c:ptCount val="5"/>
                <c:pt idx="0">
                  <c:v>0.748</c:v>
                </c:pt>
                <c:pt idx="1">
                  <c:v>0.53700000000000003</c:v>
                </c:pt>
                <c:pt idx="2">
                  <c:v>0.40799999999999997</c:v>
                </c:pt>
                <c:pt idx="3">
                  <c:v>0.30299999999999999</c:v>
                </c:pt>
                <c:pt idx="4">
                  <c:v>0.254</c:v>
                </c:pt>
              </c:numCache>
            </c:numRef>
          </c:yVal>
          <c:smooth val="1"/>
        </c:ser>
        <c:ser>
          <c:idx val="2"/>
          <c:order val="2"/>
          <c:tx>
            <c:v>b/B=0.83</c:v>
          </c:tx>
          <c:spPr>
            <a:ln w="12700">
              <a:solidFill>
                <a:schemeClr val="accent1"/>
              </a:solidFill>
              <a:prstDash val="lgDash"/>
            </a:ln>
          </c:spPr>
          <c:marker>
            <c:symbol val="x"/>
            <c:size val="3"/>
            <c:spPr>
              <a:ln>
                <a:solidFill>
                  <a:schemeClr val="accent1"/>
                </a:solidFill>
              </a:ln>
            </c:spPr>
          </c:marker>
          <c:xVal>
            <c:numRef>
              <c:f>'Dagan Data'!$A$5:$A$9</c:f>
              <c:numCache>
                <c:formatCode>0.000</c:formatCode>
                <c:ptCount val="5"/>
                <c:pt idx="0">
                  <c:v>0.2</c:v>
                </c:pt>
                <c:pt idx="1">
                  <c:v>0.1</c:v>
                </c:pt>
                <c:pt idx="2">
                  <c:v>0.05</c:v>
                </c:pt>
                <c:pt idx="3">
                  <c:v>0.02</c:v>
                </c:pt>
                <c:pt idx="4">
                  <c:v>0.01</c:v>
                </c:pt>
              </c:numCache>
            </c:numRef>
          </c:xVal>
          <c:yVal>
            <c:numRef>
              <c:f>'Dagan Data'!$D$5:$D$9</c:f>
              <c:numCache>
                <c:formatCode>0.000</c:formatCode>
                <c:ptCount val="5"/>
                <c:pt idx="0">
                  <c:v>0.80700000000000005</c:v>
                </c:pt>
                <c:pt idx="1">
                  <c:v>0.57199999999999995</c:v>
                </c:pt>
                <c:pt idx="2">
                  <c:v>0.42699999999999999</c:v>
                </c:pt>
                <c:pt idx="3">
                  <c:v>0.311</c:v>
                </c:pt>
                <c:pt idx="4">
                  <c:v>0.254</c:v>
                </c:pt>
              </c:numCache>
            </c:numRef>
          </c:yVal>
          <c:smooth val="1"/>
        </c:ser>
        <c:ser>
          <c:idx val="3"/>
          <c:order val="3"/>
          <c:tx>
            <c:v>b/B=0.67</c:v>
          </c:tx>
          <c:spPr>
            <a:ln w="12700">
              <a:solidFill>
                <a:schemeClr val="accent1"/>
              </a:solidFill>
              <a:prstDash val="lgDash"/>
            </a:ln>
          </c:spPr>
          <c:marker>
            <c:symbol val="plus"/>
            <c:size val="4"/>
          </c:marker>
          <c:xVal>
            <c:numRef>
              <c:f>'Dagan Data'!$A$5:$A$9</c:f>
              <c:numCache>
                <c:formatCode>0.000</c:formatCode>
                <c:ptCount val="5"/>
                <c:pt idx="0">
                  <c:v>0.2</c:v>
                </c:pt>
                <c:pt idx="1">
                  <c:v>0.1</c:v>
                </c:pt>
                <c:pt idx="2">
                  <c:v>0.05</c:v>
                </c:pt>
                <c:pt idx="3">
                  <c:v>0.02</c:v>
                </c:pt>
                <c:pt idx="4">
                  <c:v>0.01</c:v>
                </c:pt>
              </c:numCache>
            </c:numRef>
          </c:xVal>
          <c:yVal>
            <c:numRef>
              <c:f>'Dagan Data'!$E$5:$E$9</c:f>
              <c:numCache>
                <c:formatCode>0.000</c:formatCode>
                <c:ptCount val="5"/>
                <c:pt idx="0">
                  <c:v>0.89300000000000002</c:v>
                </c:pt>
                <c:pt idx="1">
                  <c:v>0.61299999999999999</c:v>
                </c:pt>
                <c:pt idx="2">
                  <c:v>0.44900000000000001</c:v>
                </c:pt>
                <c:pt idx="3">
                  <c:v>0.32300000000000001</c:v>
                </c:pt>
                <c:pt idx="4">
                  <c:v>0.26200000000000001</c:v>
                </c:pt>
              </c:numCache>
            </c:numRef>
          </c:yVal>
          <c:smooth val="1"/>
        </c:ser>
        <c:ser>
          <c:idx val="4"/>
          <c:order val="4"/>
          <c:tx>
            <c:v>b/B=0.50</c:v>
          </c:tx>
          <c:spPr>
            <a:ln w="12700">
              <a:solidFill>
                <a:schemeClr val="accent1"/>
              </a:solidFill>
              <a:prstDash val="sysDash"/>
            </a:ln>
          </c:spPr>
          <c:marker>
            <c:symbol val="x"/>
            <c:size val="4"/>
            <c:spPr>
              <a:ln>
                <a:solidFill>
                  <a:schemeClr val="accent1"/>
                </a:solidFill>
              </a:ln>
            </c:spPr>
          </c:marker>
          <c:xVal>
            <c:numRef>
              <c:f>'Dagan Data'!$A$5:$A$12</c:f>
              <c:numCache>
                <c:formatCode>0.000</c:formatCode>
                <c:ptCount val="8"/>
                <c:pt idx="0">
                  <c:v>0.2</c:v>
                </c:pt>
                <c:pt idx="1">
                  <c:v>0.1</c:v>
                </c:pt>
                <c:pt idx="2">
                  <c:v>0.05</c:v>
                </c:pt>
                <c:pt idx="3">
                  <c:v>0.02</c:v>
                </c:pt>
                <c:pt idx="4">
                  <c:v>0.01</c:v>
                </c:pt>
                <c:pt idx="5">
                  <c:v>2E-3</c:v>
                </c:pt>
                <c:pt idx="6">
                  <c:v>1E-3</c:v>
                </c:pt>
                <c:pt idx="7">
                  <c:v>5.0000000000000001E-4</c:v>
                </c:pt>
              </c:numCache>
            </c:numRef>
          </c:xVal>
          <c:yVal>
            <c:numRef>
              <c:f>'Dagan Data'!$F$5:$F$12</c:f>
              <c:numCache>
                <c:formatCode>0.000</c:formatCode>
                <c:ptCount val="8"/>
                <c:pt idx="0">
                  <c:v>0.93700000000000006</c:v>
                </c:pt>
                <c:pt idx="1">
                  <c:v>0.63500000000000001</c:v>
                </c:pt>
                <c:pt idx="2">
                  <c:v>0.46</c:v>
                </c:pt>
                <c:pt idx="3">
                  <c:v>0.32900000000000001</c:v>
                </c:pt>
                <c:pt idx="4">
                  <c:v>0.27</c:v>
                </c:pt>
                <c:pt idx="5">
                  <c:v>0.18099999999999999</c:v>
                </c:pt>
                <c:pt idx="6">
                  <c:v>0.161</c:v>
                </c:pt>
                <c:pt idx="7">
                  <c:v>0.14399999999999999</c:v>
                </c:pt>
              </c:numCache>
            </c:numRef>
          </c:yVal>
          <c:smooth val="1"/>
        </c:ser>
        <c:ser>
          <c:idx val="5"/>
          <c:order val="5"/>
          <c:tx>
            <c:v>b/B=~0</c:v>
          </c:tx>
          <c:spPr>
            <a:ln w="12700">
              <a:solidFill>
                <a:schemeClr val="accent1"/>
              </a:solidFill>
              <a:prstDash val="sysDash"/>
            </a:ln>
          </c:spPr>
          <c:marker>
            <c:symbol val="plus"/>
            <c:size val="4"/>
            <c:spPr>
              <a:ln>
                <a:solidFill>
                  <a:schemeClr val="accent1"/>
                </a:solidFill>
              </a:ln>
            </c:spPr>
          </c:marker>
          <c:xVal>
            <c:numRef>
              <c:f>'Dagan Data'!$A$5:$A$9</c:f>
              <c:numCache>
                <c:formatCode>0.000</c:formatCode>
                <c:ptCount val="5"/>
                <c:pt idx="0">
                  <c:v>0.2</c:v>
                </c:pt>
                <c:pt idx="1">
                  <c:v>0.1</c:v>
                </c:pt>
                <c:pt idx="2">
                  <c:v>0.05</c:v>
                </c:pt>
                <c:pt idx="3">
                  <c:v>0.02</c:v>
                </c:pt>
                <c:pt idx="4">
                  <c:v>0.01</c:v>
                </c:pt>
              </c:numCache>
            </c:numRef>
          </c:xVal>
          <c:yVal>
            <c:numRef>
              <c:f>'Dagan Data'!$G$5:$G$9</c:f>
              <c:numCache>
                <c:formatCode>0.000</c:formatCode>
                <c:ptCount val="5"/>
                <c:pt idx="0">
                  <c:v>0.96499999999999997</c:v>
                </c:pt>
                <c:pt idx="1">
                  <c:v>0.64500000000000002</c:v>
                </c:pt>
                <c:pt idx="2">
                  <c:v>0.46600000000000003</c:v>
                </c:pt>
                <c:pt idx="3">
                  <c:v>0.33200000000000002</c:v>
                </c:pt>
                <c:pt idx="4">
                  <c:v>0.27</c:v>
                </c:pt>
              </c:numCache>
            </c:numRef>
          </c:yVal>
          <c:smooth val="1"/>
        </c:ser>
        <c:dLbls>
          <c:showLegendKey val="0"/>
          <c:showVal val="0"/>
          <c:showCatName val="0"/>
          <c:showSerName val="0"/>
          <c:showPercent val="0"/>
          <c:showBubbleSize val="0"/>
        </c:dLbls>
        <c:axId val="156259072"/>
        <c:axId val="156261376"/>
      </c:scatterChart>
      <c:valAx>
        <c:axId val="156259072"/>
        <c:scaling>
          <c:orientation val="minMax"/>
          <c:max val="0.2"/>
        </c:scaling>
        <c:delete val="0"/>
        <c:axPos val="b"/>
        <c:majorGridlines/>
        <c:title>
          <c:tx>
            <c:rich>
              <a:bodyPr/>
              <a:lstStyle/>
              <a:p>
                <a:pPr>
                  <a:defRPr/>
                </a:pPr>
                <a:r>
                  <a:rPr lang="en-US">
                    <a:latin typeface="Symbol" pitchFamily="18" charset="2"/>
                  </a:rPr>
                  <a:t>Y</a:t>
                </a:r>
              </a:p>
            </c:rich>
          </c:tx>
          <c:overlay val="0"/>
        </c:title>
        <c:numFmt formatCode="0.00" sourceLinked="0"/>
        <c:majorTickMark val="out"/>
        <c:minorTickMark val="none"/>
        <c:tickLblPos val="nextTo"/>
        <c:crossAx val="156261376"/>
        <c:crosses val="autoZero"/>
        <c:crossBetween val="midCat"/>
        <c:majorUnit val="2.0000000000000004E-2"/>
      </c:valAx>
      <c:valAx>
        <c:axId val="156261376"/>
        <c:scaling>
          <c:orientation val="minMax"/>
          <c:max val="1"/>
        </c:scaling>
        <c:delete val="0"/>
        <c:axPos val="l"/>
        <c:majorGridlines/>
        <c:title>
          <c:tx>
            <c:rich>
              <a:bodyPr rot="-5400000" vert="horz"/>
              <a:lstStyle/>
              <a:p>
                <a:pPr>
                  <a:defRPr/>
                </a:pPr>
                <a:r>
                  <a:rPr lang="en-US"/>
                  <a:t>P</a:t>
                </a:r>
              </a:p>
            </c:rich>
          </c:tx>
          <c:overlay val="0"/>
        </c:title>
        <c:numFmt formatCode="General" sourceLinked="0"/>
        <c:majorTickMark val="out"/>
        <c:minorTickMark val="none"/>
        <c:tickLblPos val="nextTo"/>
        <c:crossAx val="1562590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295274</xdr:colOff>
      <xdr:row>1</xdr:row>
      <xdr:rowOff>66673</xdr:rowOff>
    </xdr:from>
    <xdr:to>
      <xdr:col>12</xdr:col>
      <xdr:colOff>123824</xdr:colOff>
      <xdr:row>19</xdr:row>
      <xdr:rowOff>152400</xdr:rowOff>
    </xdr:to>
    <xdr:sp macro="" textlink="">
      <xdr:nvSpPr>
        <xdr:cNvPr id="1027" name="Text Box 3"/>
        <xdr:cNvSpPr txBox="1">
          <a:spLocks noChangeArrowheads="1"/>
        </xdr:cNvSpPr>
      </xdr:nvSpPr>
      <xdr:spPr bwMode="auto">
        <a:xfrm>
          <a:off x="295274" y="228598"/>
          <a:ext cx="7362825" cy="3000377"/>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Arial"/>
              <a:cs typeface="Arial"/>
            </a:rPr>
            <a:t>Copyright © Fitts Geosolutions, 2012</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These Excel spreadsheets for basic analysis of slug tests were developed to accompany the textbook </a:t>
          </a:r>
          <a:r>
            <a:rPr lang="en-US" sz="1200" b="0" i="1" u="none" strike="noStrike" baseline="0">
              <a:solidFill>
                <a:srgbClr val="000000"/>
              </a:solidFill>
              <a:latin typeface="Arial"/>
              <a:cs typeface="Arial"/>
            </a:rPr>
            <a:t>Groundwater Science, 2nd ed. </a:t>
          </a:r>
          <a:r>
            <a:rPr lang="en-US" sz="1200" b="0" i="0" u="none" strike="noStrike" baseline="0">
              <a:solidFill>
                <a:srgbClr val="000000"/>
              </a:solidFill>
              <a:latin typeface="Arial"/>
              <a:cs typeface="Arial"/>
            </a:rPr>
            <a:t>(2012).  The textbook describes each of the methods shown here.  These spreadsheets may be used or distributed, provided that the source is acknowledged. The Excel file may be downloaded from www.fittsgeosolutions.com.</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Slug test analysis methods are on sheets with green tabs.  The tables of data that go with each method are on sheets with gray tabs; these sheets are read-only so data won't be inadvertently corrupted.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graphs are set up to automatically adjust axes to fit the plotted data.  You may override the axis settings or other graph settings to customize them.</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Charlie Fitts</a:t>
          </a:r>
        </a:p>
        <a:p>
          <a:pPr algn="l" rtl="0">
            <a:defRPr sz="1000"/>
          </a:pPr>
          <a:r>
            <a:rPr lang="en-US" sz="1200" b="0" i="0" u="none" strike="noStrike" baseline="0">
              <a:solidFill>
                <a:srgbClr val="000000"/>
              </a:solidFill>
              <a:latin typeface="Arial"/>
              <a:cs typeface="Arial"/>
            </a:rPr>
            <a:t>Fitts Geosolutions</a:t>
          </a:r>
        </a:p>
        <a:p>
          <a:pPr algn="l" rtl="0">
            <a:defRPr sz="1000"/>
          </a:pPr>
          <a:r>
            <a:rPr lang="en-US" sz="1200" b="0" i="0" u="none" strike="noStrike" baseline="0">
              <a:solidFill>
                <a:srgbClr val="000000"/>
              </a:solidFill>
              <a:latin typeface="Arial"/>
              <a:cs typeface="Arial"/>
            </a:rPr>
            <a:t>Scarborough, Maine, USA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22</xdr:row>
      <xdr:rowOff>4761</xdr:rowOff>
    </xdr:from>
    <xdr:to>
      <xdr:col>16</xdr:col>
      <xdr:colOff>285750</xdr:colOff>
      <xdr:row>52</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0</xdr:row>
      <xdr:rowOff>123825</xdr:rowOff>
    </xdr:from>
    <xdr:to>
      <xdr:col>9</xdr:col>
      <xdr:colOff>447675</xdr:colOff>
      <xdr:row>16</xdr:row>
      <xdr:rowOff>38100</xdr:rowOff>
    </xdr:to>
    <xdr:sp macro="" textlink="">
      <xdr:nvSpPr>
        <xdr:cNvPr id="3" name="TextBox 2"/>
        <xdr:cNvSpPr txBox="1"/>
      </xdr:nvSpPr>
      <xdr:spPr>
        <a:xfrm>
          <a:off x="190500" y="123825"/>
          <a:ext cx="6076950"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Cooper, Bredehoft, and Papadopulos (1967)  slug test anal</a:t>
          </a:r>
          <a:r>
            <a:rPr lang="en-US" sz="1100" b="1" baseline="0"/>
            <a:t>ysis for well screens below the water table and dominated by horizontal flow.  </a:t>
          </a:r>
          <a:r>
            <a:rPr lang="en-US" sz="1100">
              <a:solidFill>
                <a:schemeClr val="dk1"/>
              </a:solidFill>
              <a:effectLst/>
              <a:latin typeface="+mn-lt"/>
              <a:ea typeface="+mn-ea"/>
              <a:cs typeface="+mn-cs"/>
            </a:rPr>
            <a:t>Insert your observed t vs. </a:t>
          </a:r>
          <a:r>
            <a:rPr lang="en-US" sz="1100" baseline="0">
              <a:solidFill>
                <a:schemeClr val="dk1"/>
              </a:solidFill>
              <a:effectLst/>
              <a:latin typeface="+mn-lt"/>
              <a:ea typeface="+mn-ea"/>
              <a:cs typeface="+mn-cs"/>
            </a:rPr>
            <a:t>  H/H_0</a:t>
          </a:r>
          <a:r>
            <a:rPr lang="en-US" sz="1100">
              <a:solidFill>
                <a:schemeClr val="dk1"/>
              </a:solidFill>
              <a:effectLst/>
              <a:latin typeface="+mn-lt"/>
              <a:ea typeface="+mn-ea"/>
              <a:cs typeface="+mn-cs"/>
            </a:rPr>
            <a:t> data,</a:t>
          </a:r>
          <a:r>
            <a:rPr lang="en-US" sz="1100" baseline="0">
              <a:solidFill>
                <a:schemeClr val="dk1"/>
              </a:solidFill>
              <a:effectLst/>
              <a:latin typeface="+mn-lt"/>
              <a:ea typeface="+mn-ea"/>
              <a:cs typeface="+mn-cs"/>
            </a:rPr>
            <a:t> then</a:t>
          </a:r>
          <a:r>
            <a:rPr lang="en-US" sz="1100">
              <a:solidFill>
                <a:schemeClr val="dk1"/>
              </a:solidFill>
              <a:effectLst/>
              <a:latin typeface="+mn-lt"/>
              <a:ea typeface="+mn-ea"/>
              <a:cs typeface="+mn-cs"/>
            </a:rPr>
            <a:t> enter model data in the yellow row and adjust K_r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achieve a match to one of the curves.   Then enter the best-fit</a:t>
          </a:r>
          <a:r>
            <a:rPr lang="en-US" sz="1100" baseline="0">
              <a:solidFill>
                <a:schemeClr val="dk1"/>
              </a:solidFill>
              <a:effectLst/>
              <a:latin typeface="+mn-lt"/>
              <a:ea typeface="+mn-ea"/>
              <a:cs typeface="+mn-cs"/>
            </a:rPr>
            <a:t> alpha (blue cell)  to get an estimated Ss.  </a:t>
          </a:r>
          <a:r>
            <a:rPr lang="en-US" sz="1100">
              <a:solidFill>
                <a:schemeClr val="dk1"/>
              </a:solidFill>
              <a:effectLst/>
              <a:latin typeface="+mn-lt"/>
              <a:ea typeface="+mn-ea"/>
              <a:cs typeface="+mn-cs"/>
            </a:rPr>
            <a:t>All data must be in one</a:t>
          </a:r>
          <a:r>
            <a:rPr lang="en-US" sz="1100" baseline="0">
              <a:solidFill>
                <a:schemeClr val="dk1"/>
              </a:solidFill>
              <a:effectLst/>
              <a:latin typeface="+mn-lt"/>
              <a:ea typeface="+mn-ea"/>
              <a:cs typeface="+mn-cs"/>
            </a:rPr>
            <a:t> consistent set of time and length units (e.g. day, meter). </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parameters are defined as follows:  H=deviation of head from static,  H_0 = initial H, at t=0, t=time, r_s=effective radius of the screen,  r_c=effective radius of the casing, B=length of the well screen or formation thickness for fully-penetrating well, K=horizontal hydraulic conductivity, S_s=specific storage, </a:t>
          </a:r>
          <a:r>
            <a:rPr lang="en-US" sz="1100" baseline="0">
              <a:solidFill>
                <a:schemeClr val="dk1"/>
              </a:solidFill>
              <a:effectLst/>
              <a:latin typeface="Symbol" pitchFamily="18" charset="2"/>
              <a:ea typeface="+mn-ea"/>
              <a:cs typeface="+mn-cs"/>
            </a:rPr>
            <a:t>e</a:t>
          </a:r>
          <a:r>
            <a:rPr lang="en-US" sz="1100" baseline="0">
              <a:solidFill>
                <a:schemeClr val="dk1"/>
              </a:solidFill>
              <a:effectLst/>
              <a:latin typeface="+mn-lt"/>
              <a:ea typeface="+mn-ea"/>
              <a:cs typeface="+mn-cs"/>
            </a:rPr>
            <a:t> (epsilon)= S_s b(r_s/r_c)^2, </a:t>
          </a:r>
          <a:r>
            <a:rPr lang="en-US" sz="1100" baseline="0">
              <a:solidFill>
                <a:schemeClr val="dk1"/>
              </a:solidFill>
              <a:effectLst/>
              <a:latin typeface="Symbol" pitchFamily="18" charset="2"/>
              <a:ea typeface="+mn-ea"/>
              <a:cs typeface="+mn-cs"/>
            </a:rPr>
            <a:t>d</a:t>
          </a:r>
          <a:r>
            <a:rPr lang="en-US" sz="1100" baseline="0">
              <a:solidFill>
                <a:schemeClr val="dk1"/>
              </a:solidFill>
              <a:effectLst/>
              <a:latin typeface="+mn-lt"/>
              <a:ea typeface="+mn-ea"/>
              <a:cs typeface="+mn-cs"/>
            </a:rPr>
            <a:t>=Kbt/(r_c)^2.</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effectLst/>
            </a:rPr>
            <a:t>Cooper, H. H., J. D. Bredehoeft, and I. S. Papadopulos. 1967. Response of a finite diameter well to an instantaneous charge of water. </a:t>
          </a:r>
          <a:r>
            <a:rPr lang="en-US" baseline="0">
              <a:effectLst/>
            </a:rPr>
            <a:t> </a:t>
          </a:r>
          <a:r>
            <a:rPr lang="en-US" i="1" baseline="0">
              <a:effectLst/>
            </a:rPr>
            <a:t>Water Resources Research</a:t>
          </a:r>
          <a:r>
            <a:rPr lang="en-US">
              <a:effectLst/>
            </a:rPr>
            <a:t>,  3, 263--269.</a:t>
          </a:r>
        </a:p>
        <a:p>
          <a:pPr marL="0" marR="0" indent="0" defTabSz="914400" eaLnBrk="1" fontAlgn="auto" latinLnBrk="0" hangingPunct="1">
            <a:lnSpc>
              <a:spcPct val="100000"/>
            </a:lnSpc>
            <a:spcBef>
              <a:spcPts val="0"/>
            </a:spcBef>
            <a:spcAft>
              <a:spcPts val="0"/>
            </a:spcAft>
            <a:buClrTx/>
            <a:buSzTx/>
            <a:buFontTx/>
            <a:buNone/>
            <a:tabLst/>
            <a:defRPr/>
          </a:pP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t>Papadapulos, I. S., Bredehoeft, J. D., and H. H. Cooper. 1973. On the analysis of "slug test" data. </a:t>
          </a:r>
          <a:r>
            <a:rPr lang="en-US" sz="1100" i="1" baseline="0">
              <a:solidFill>
                <a:schemeClr val="dk1"/>
              </a:solidFill>
              <a:effectLst/>
              <a:latin typeface="+mn-lt"/>
              <a:ea typeface="+mn-ea"/>
              <a:cs typeface="+mn-cs"/>
            </a:rPr>
            <a:t>Water Resources Research</a:t>
          </a:r>
          <a:r>
            <a:rPr lang="en-US" sz="1100"/>
            <a:t>, 9(4), 1087--1089.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9</xdr:col>
      <xdr:colOff>752475</xdr:colOff>
      <xdr:row>13</xdr:row>
      <xdr:rowOff>47624</xdr:rowOff>
    </xdr:to>
    <xdr:sp macro="" textlink="">
      <xdr:nvSpPr>
        <xdr:cNvPr id="2" name="TextBox 1"/>
        <xdr:cNvSpPr txBox="1"/>
      </xdr:nvSpPr>
      <xdr:spPr>
        <a:xfrm>
          <a:off x="114300" y="76200"/>
          <a:ext cx="7696200" cy="2076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t>Dagan (1978)  slug test anal</a:t>
          </a:r>
          <a:r>
            <a:rPr lang="en-US" sz="1100" b="1" baseline="0"/>
            <a:t>ysis for wells screened across the water table in unconfined aquifers.  </a:t>
          </a:r>
          <a:r>
            <a:rPr lang="en-US" sz="1100">
              <a:solidFill>
                <a:schemeClr val="dk1"/>
              </a:solidFill>
              <a:effectLst/>
              <a:latin typeface="+mn-lt"/>
              <a:ea typeface="+mn-ea"/>
              <a:cs typeface="+mn-cs"/>
            </a:rPr>
            <a:t>Insert your observed t vs. </a:t>
          </a:r>
          <a:r>
            <a:rPr lang="en-US" sz="1100" baseline="0">
              <a:solidFill>
                <a:schemeClr val="dk1"/>
              </a:solidFill>
              <a:effectLst/>
              <a:latin typeface="+mn-lt"/>
              <a:ea typeface="+mn-ea"/>
              <a:cs typeface="+mn-cs"/>
            </a:rPr>
            <a:t> H</a:t>
          </a:r>
          <a:r>
            <a:rPr lang="en-US" sz="1100">
              <a:solidFill>
                <a:schemeClr val="dk1"/>
              </a:solidFill>
              <a:effectLst/>
              <a:latin typeface="+mn-lt"/>
              <a:ea typeface="+mn-ea"/>
              <a:cs typeface="+mn-cs"/>
            </a:rPr>
            <a:t> data</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data in the yellow row .   Make</a:t>
          </a:r>
          <a:r>
            <a:rPr lang="en-US" sz="1100" baseline="0">
              <a:solidFill>
                <a:schemeClr val="dk1"/>
              </a:solidFill>
              <a:effectLst/>
              <a:latin typeface="+mn-lt"/>
              <a:ea typeface="+mn-ea"/>
              <a:cs typeface="+mn-cs"/>
            </a:rPr>
            <a:t> sure the cells in the H*/H_0 column are correctly computed.  Draw line so that it passes through the data as described in the text.  Enter data from any two points on the line in the green row (points farther apart yield a more accurate slope).  </a:t>
          </a:r>
          <a:r>
            <a:rPr lang="en-US" sz="1100">
              <a:solidFill>
                <a:schemeClr val="dk1"/>
              </a:solidFill>
              <a:effectLst/>
              <a:latin typeface="+mn-lt"/>
              <a:ea typeface="+mn-ea"/>
              <a:cs typeface="+mn-cs"/>
            </a:rPr>
            <a:t>Using computed values</a:t>
          </a:r>
          <a:r>
            <a:rPr lang="en-US" sz="1100" baseline="0">
              <a:solidFill>
                <a:schemeClr val="dk1"/>
              </a:solidFill>
              <a:effectLst/>
              <a:latin typeface="+mn-lt"/>
              <a:ea typeface="+mn-ea"/>
              <a:cs typeface="+mn-cs"/>
            </a:rPr>
            <a:t> of </a:t>
          </a:r>
          <a:r>
            <a:rPr lang="en-US" sz="1100" baseline="0">
              <a:solidFill>
                <a:schemeClr val="dk1"/>
              </a:solidFill>
              <a:effectLst/>
              <a:latin typeface="Symbol" pitchFamily="18" charset="2"/>
              <a:ea typeface="+mn-ea"/>
              <a:cs typeface="+mn-cs"/>
            </a:rPr>
            <a:t>Y</a:t>
          </a:r>
          <a:r>
            <a:rPr lang="en-US" sz="1100" baseline="0">
              <a:solidFill>
                <a:schemeClr val="dk1"/>
              </a:solidFill>
              <a:effectLst/>
              <a:latin typeface="+mn-lt"/>
              <a:ea typeface="+mn-ea"/>
              <a:cs typeface="+mn-cs"/>
            </a:rPr>
            <a:t> and b/B and the graph on the "Dagan Data" tab, select P and enter it in the blue cell.   </a:t>
          </a:r>
          <a:r>
            <a:rPr lang="en-US" sz="1100">
              <a:solidFill>
                <a:schemeClr val="dk1"/>
              </a:solidFill>
              <a:effectLst/>
              <a:latin typeface="+mn-lt"/>
              <a:ea typeface="+mn-ea"/>
              <a:cs typeface="+mn-cs"/>
            </a:rPr>
            <a:t>All data must be in one</a:t>
          </a:r>
          <a:r>
            <a:rPr lang="en-US" sz="1100" baseline="0">
              <a:solidFill>
                <a:schemeClr val="dk1"/>
              </a:solidFill>
              <a:effectLst/>
              <a:latin typeface="+mn-lt"/>
              <a:ea typeface="+mn-ea"/>
              <a:cs typeface="+mn-cs"/>
            </a:rPr>
            <a:t> consistent set of time and length units (e.g. day, meter). </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parameters are defined as follows:  H=deviation of head from static,  H_0 = initial H at t=0, t=time, r_s=effective radius of the screen,  r_c=effective radius of the casing, B=formation thickness, b=length of the well screen,  K_r= radial conductivity,  K_z=vertical hydraulic conductivity, H*/H_0  transformed normalized head deviation, </a:t>
          </a:r>
          <a:r>
            <a:rPr lang="en-US" sz="1100" baseline="0">
              <a:solidFill>
                <a:schemeClr val="dk1"/>
              </a:solidFill>
              <a:effectLst/>
              <a:latin typeface="Symbol" pitchFamily="18" charset="2"/>
              <a:ea typeface="+mn-ea"/>
              <a:cs typeface="+mn-cs"/>
            </a:rPr>
            <a:t>Y</a:t>
          </a:r>
          <a:r>
            <a:rPr lang="en-US" sz="1100" baseline="0">
              <a:solidFill>
                <a:schemeClr val="dk1"/>
              </a:solidFill>
              <a:effectLst/>
              <a:latin typeface="+mn-lt"/>
              <a:ea typeface="+mn-ea"/>
              <a:cs typeface="+mn-cs"/>
            </a:rPr>
            <a:t>=dimensionless  parameter that measures influence of vertical flow, s*= magnitude of slope of line fit to data.</a:t>
          </a:r>
        </a:p>
        <a:p>
          <a:pPr eaLnBrk="1" fontAlgn="auto" latinLnBrk="0" hangingPunct="1"/>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Dagan, G. 1978. A note on packer, slug, and recovery tests in unconfined aquifers. </a:t>
          </a:r>
          <a:r>
            <a:rPr lang="en-US" sz="1100" i="1" baseline="0">
              <a:solidFill>
                <a:schemeClr val="dk1"/>
              </a:solidFill>
              <a:effectLst/>
              <a:latin typeface="+mn-lt"/>
              <a:ea typeface="+mn-ea"/>
              <a:cs typeface="+mn-cs"/>
            </a:rPr>
            <a:t>Water Resources Research</a:t>
          </a:r>
          <a:r>
            <a:rPr lang="en-US" sz="1100" baseline="0">
              <a:solidFill>
                <a:schemeClr val="dk1"/>
              </a:solidFill>
              <a:effectLst/>
              <a:latin typeface="+mn-lt"/>
              <a:ea typeface="+mn-ea"/>
              <a:cs typeface="+mn-cs"/>
            </a:rPr>
            <a:t>, 14(5), 929--934.</a:t>
          </a:r>
        </a:p>
      </xdr:txBody>
    </xdr:sp>
    <xdr:clientData/>
  </xdr:twoCellAnchor>
  <xdr:twoCellAnchor>
    <xdr:from>
      <xdr:col>3</xdr:col>
      <xdr:colOff>304800</xdr:colOff>
      <xdr:row>21</xdr:row>
      <xdr:rowOff>85725</xdr:rowOff>
    </xdr:from>
    <xdr:to>
      <xdr:col>10</xdr:col>
      <xdr:colOff>38100</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0.05547</cdr:x>
      <cdr:y>0.21901</cdr:y>
    </cdr:from>
    <cdr:to>
      <cdr:x>0.58686</cdr:x>
      <cdr:y>0.54959</cdr:y>
    </cdr:to>
    <cdr:cxnSp macro="">
      <cdr:nvCxnSpPr>
        <cdr:cNvPr id="5" name="Straight Connector 4"/>
        <cdr:cNvCxnSpPr/>
      </cdr:nvCxnSpPr>
      <cdr:spPr bwMode="auto">
        <a:xfrm xmlns:a="http://schemas.openxmlformats.org/drawingml/2006/main">
          <a:off x="361950" y="1009650"/>
          <a:ext cx="3467100" cy="1524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5875"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5.xml><?xml version="1.0" encoding="utf-8"?>
<xdr:wsDr xmlns:xdr="http://schemas.openxmlformats.org/drawingml/2006/spreadsheetDrawing" xmlns:a="http://schemas.openxmlformats.org/drawingml/2006/main">
  <xdr:twoCellAnchor>
    <xdr:from>
      <xdr:col>7</xdr:col>
      <xdr:colOff>361951</xdr:colOff>
      <xdr:row>3</xdr:row>
      <xdr:rowOff>147637</xdr:rowOff>
    </xdr:from>
    <xdr:to>
      <xdr:col>16</xdr:col>
      <xdr:colOff>304801</xdr:colOff>
      <xdr:row>26</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15875" cap="flat" cmpd="sng" algn="ctr">
          <a:solidFill>
            <a:srgbClr xmlns:mc="http://schemas.openxmlformats.org/markup-compatibility/2006" xmlns:a14="http://schemas.microsoft.com/office/drawing/2010/main" val="080000" mc:Ignorable="a14" a14:legacySpreadsheetColorIndex="8"/>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15875" cap="flat" cmpd="sng" algn="ctr">
          <a:solidFill>
            <a:srgbClr xmlns:mc="http://schemas.openxmlformats.org/markup-compatibility/2006" xmlns:a14="http://schemas.microsoft.com/office/drawing/2010/main" val="000000" mc:Ignorable="a14" a14:legacySpreadsheetColorIndex="8"/>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00"/>
  <sheetViews>
    <sheetView workbookViewId="0">
      <selection activeCell="U26" sqref="U26"/>
    </sheetView>
  </sheetViews>
  <sheetFormatPr defaultRowHeight="12.75" x14ac:dyDescent="0.2"/>
  <cols>
    <col min="1" max="1" width="9.140625" style="1"/>
    <col min="2" max="2" width="12.42578125" style="1" bestFit="1" customWidth="1"/>
    <col min="3" max="16384" width="9.140625" style="1"/>
  </cols>
  <sheetData>
    <row r="100" spans="2:2" x14ac:dyDescent="0.2">
      <c r="B100" s="13"/>
    </row>
  </sheetData>
  <phoneticPr fontId="0" type="noConversion"/>
  <printOptions gridLines="1" gridLinesSet="0"/>
  <pageMargins left="0.75" right="0.75" top="1" bottom="1" header="0.5" footer="0.5"/>
  <pageSetup paperSize="9"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8:O58"/>
  <sheetViews>
    <sheetView tabSelected="1" topLeftCell="A8" workbookViewId="0">
      <selection activeCell="A19" sqref="A19"/>
    </sheetView>
  </sheetViews>
  <sheetFormatPr defaultRowHeight="12.75" x14ac:dyDescent="0.2"/>
  <cols>
    <col min="1" max="1" width="9.7109375" customWidth="1"/>
    <col min="6" max="6" width="16.28515625" style="21" customWidth="1"/>
    <col min="14" max="14" width="12.42578125" bestFit="1" customWidth="1"/>
  </cols>
  <sheetData>
    <row r="18" spans="1:15" s="5" customFormat="1" x14ac:dyDescent="0.2">
      <c r="A18" s="3" t="s">
        <v>6</v>
      </c>
      <c r="B18" s="3" t="s">
        <v>5</v>
      </c>
      <c r="C18" s="3" t="s">
        <v>7</v>
      </c>
      <c r="D18" s="3" t="s">
        <v>4</v>
      </c>
      <c r="F18" s="19" t="s">
        <v>23</v>
      </c>
    </row>
    <row r="19" spans="1:15" x14ac:dyDescent="0.2">
      <c r="A19" s="11">
        <v>5.6000000000000001E-2</v>
      </c>
      <c r="B19" s="11">
        <v>8.7999999999999995E-2</v>
      </c>
      <c r="C19" s="11">
        <v>5</v>
      </c>
      <c r="D19" s="22">
        <v>1.2E-5</v>
      </c>
      <c r="F19" s="20">
        <v>1E-4</v>
      </c>
      <c r="O19" s="4"/>
    </row>
    <row r="20" spans="1:15" x14ac:dyDescent="0.2">
      <c r="F20" s="19" t="s">
        <v>25</v>
      </c>
    </row>
    <row r="21" spans="1:15" x14ac:dyDescent="0.2">
      <c r="F21" s="21">
        <f>F19/(A19/B19)^2/C19</f>
        <v>4.9387755102040797E-5</v>
      </c>
    </row>
    <row r="22" spans="1:15" x14ac:dyDescent="0.2">
      <c r="A22" s="9" t="s">
        <v>3</v>
      </c>
      <c r="B22" s="9" t="s">
        <v>0</v>
      </c>
      <c r="C22" s="23" t="s">
        <v>24</v>
      </c>
    </row>
    <row r="23" spans="1:15" x14ac:dyDescent="0.2">
      <c r="A23">
        <v>2</v>
      </c>
      <c r="B23">
        <v>0.99</v>
      </c>
      <c r="C23">
        <f t="shared" ref="C23:C41" si="0">$D$19*$C$19*A23/($B$19^2)</f>
        <v>1.5495867768595043E-2</v>
      </c>
    </row>
    <row r="24" spans="1:15" x14ac:dyDescent="0.2">
      <c r="A24">
        <v>4</v>
      </c>
      <c r="B24">
        <v>0.98</v>
      </c>
      <c r="C24">
        <f t="shared" si="0"/>
        <v>3.0991735537190087E-2</v>
      </c>
    </row>
    <row r="25" spans="1:15" x14ac:dyDescent="0.2">
      <c r="A25">
        <v>6</v>
      </c>
      <c r="B25">
        <v>0.97</v>
      </c>
      <c r="C25">
        <f t="shared" si="0"/>
        <v>4.6487603305785129E-2</v>
      </c>
    </row>
    <row r="26" spans="1:15" x14ac:dyDescent="0.2">
      <c r="A26">
        <v>8</v>
      </c>
      <c r="B26">
        <v>0.96</v>
      </c>
      <c r="C26">
        <f t="shared" si="0"/>
        <v>6.1983471074380174E-2</v>
      </c>
    </row>
    <row r="27" spans="1:15" x14ac:dyDescent="0.2">
      <c r="A27">
        <v>10</v>
      </c>
      <c r="B27">
        <v>0.95</v>
      </c>
      <c r="C27">
        <f t="shared" si="0"/>
        <v>7.7479338842975226E-2</v>
      </c>
    </row>
    <row r="28" spans="1:15" x14ac:dyDescent="0.2">
      <c r="A28">
        <v>20</v>
      </c>
      <c r="B28">
        <v>0.92</v>
      </c>
      <c r="C28">
        <f t="shared" si="0"/>
        <v>0.15495867768595045</v>
      </c>
    </row>
    <row r="29" spans="1:15" x14ac:dyDescent="0.2">
      <c r="A29">
        <v>30</v>
      </c>
      <c r="B29">
        <v>0.89</v>
      </c>
      <c r="C29">
        <f t="shared" si="0"/>
        <v>0.23243801652892565</v>
      </c>
    </row>
    <row r="30" spans="1:15" x14ac:dyDescent="0.2">
      <c r="A30">
        <v>50</v>
      </c>
      <c r="B30">
        <v>0.83</v>
      </c>
      <c r="C30">
        <f t="shared" si="0"/>
        <v>0.3873966942148761</v>
      </c>
    </row>
    <row r="31" spans="1:15" x14ac:dyDescent="0.2">
      <c r="A31">
        <v>80</v>
      </c>
      <c r="B31">
        <v>0.76</v>
      </c>
      <c r="C31">
        <f t="shared" si="0"/>
        <v>0.61983471074380181</v>
      </c>
    </row>
    <row r="32" spans="1:15" x14ac:dyDescent="0.2">
      <c r="A32">
        <v>100</v>
      </c>
      <c r="B32">
        <v>0.72</v>
      </c>
      <c r="C32">
        <f t="shared" si="0"/>
        <v>0.77479338842975221</v>
      </c>
    </row>
    <row r="33" spans="1:3" x14ac:dyDescent="0.2">
      <c r="A33">
        <v>120</v>
      </c>
      <c r="B33">
        <v>0.68</v>
      </c>
      <c r="C33">
        <f t="shared" si="0"/>
        <v>0.9297520661157026</v>
      </c>
    </row>
    <row r="34" spans="1:3" x14ac:dyDescent="0.2">
      <c r="A34">
        <v>150</v>
      </c>
      <c r="B34">
        <v>0.62</v>
      </c>
      <c r="C34">
        <f t="shared" si="0"/>
        <v>1.1621900826446283</v>
      </c>
    </row>
    <row r="35" spans="1:3" x14ac:dyDescent="0.2">
      <c r="A35">
        <v>200</v>
      </c>
      <c r="B35">
        <v>0.55000000000000004</v>
      </c>
      <c r="C35">
        <f t="shared" si="0"/>
        <v>1.5495867768595044</v>
      </c>
    </row>
    <row r="36" spans="1:3" x14ac:dyDescent="0.2">
      <c r="A36">
        <v>250</v>
      </c>
      <c r="B36">
        <v>0.48</v>
      </c>
      <c r="C36">
        <f t="shared" si="0"/>
        <v>1.9369834710743805</v>
      </c>
    </row>
    <row r="37" spans="1:3" x14ac:dyDescent="0.2">
      <c r="A37">
        <v>300</v>
      </c>
      <c r="B37">
        <v>0.42</v>
      </c>
      <c r="C37">
        <f t="shared" si="0"/>
        <v>2.3243801652892566</v>
      </c>
    </row>
    <row r="38" spans="1:3" x14ac:dyDescent="0.2">
      <c r="A38">
        <v>400</v>
      </c>
      <c r="B38">
        <v>0.33</v>
      </c>
      <c r="C38">
        <f t="shared" si="0"/>
        <v>3.0991735537190088</v>
      </c>
    </row>
    <row r="39" spans="1:3" x14ac:dyDescent="0.2">
      <c r="A39">
        <v>500</v>
      </c>
      <c r="B39">
        <v>0.27</v>
      </c>
      <c r="C39">
        <f t="shared" si="0"/>
        <v>3.873966942148761</v>
      </c>
    </row>
    <row r="40" spans="1:3" x14ac:dyDescent="0.2">
      <c r="A40">
        <v>800</v>
      </c>
      <c r="B40">
        <v>0.13</v>
      </c>
      <c r="C40">
        <f t="shared" si="0"/>
        <v>6.1983471074380176</v>
      </c>
    </row>
    <row r="41" spans="1:3" x14ac:dyDescent="0.2">
      <c r="A41">
        <v>1000</v>
      </c>
      <c r="B41">
        <v>0.11</v>
      </c>
      <c r="C41">
        <f t="shared" si="0"/>
        <v>7.7479338842975221</v>
      </c>
    </row>
    <row r="58" spans="1:1" x14ac:dyDescent="0.2">
      <c r="A58" s="6"/>
    </row>
  </sheetData>
  <phoneticPr fontId="0" type="noConversion"/>
  <printOptions gridLines="1" gridLinesSet="0"/>
  <pageMargins left="0.75" right="0.75" top="1" bottom="1" header="0.5" footer="0.5"/>
  <pageSetup orientation="portrait" horizontalDpi="0" verticalDpi="0"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5:L36"/>
  <sheetViews>
    <sheetView topLeftCell="A14" workbookViewId="0">
      <selection activeCell="O25" sqref="O25"/>
    </sheetView>
  </sheetViews>
  <sheetFormatPr defaultRowHeight="12.75" x14ac:dyDescent="0.2"/>
  <cols>
    <col min="1" max="1" width="10.42578125" customWidth="1"/>
    <col min="3" max="3" width="9.85546875" customWidth="1"/>
    <col min="5" max="5" width="10.5703125" customWidth="1"/>
    <col min="6" max="6" width="13" customWidth="1"/>
    <col min="7" max="7" width="9.140625" customWidth="1"/>
    <col min="8" max="8" width="19.140625" style="2" customWidth="1"/>
    <col min="9" max="9" width="15.42578125" customWidth="1"/>
    <col min="10" max="10" width="25.42578125" customWidth="1"/>
    <col min="11" max="11" width="9.140625" customWidth="1"/>
  </cols>
  <sheetData>
    <row r="15" spans="1:10" x14ac:dyDescent="0.2">
      <c r="A15" s="3" t="s">
        <v>6</v>
      </c>
      <c r="B15" s="3" t="s">
        <v>5</v>
      </c>
      <c r="C15" s="3" t="s">
        <v>9</v>
      </c>
      <c r="D15" s="3" t="s">
        <v>7</v>
      </c>
      <c r="E15" s="3" t="s">
        <v>36</v>
      </c>
      <c r="F15" s="3" t="s">
        <v>27</v>
      </c>
      <c r="H15" s="3" t="s">
        <v>8</v>
      </c>
      <c r="I15" s="3" t="s">
        <v>10</v>
      </c>
      <c r="J15" s="3" t="s">
        <v>11</v>
      </c>
    </row>
    <row r="16" spans="1:10" x14ac:dyDescent="0.2">
      <c r="A16" s="11">
        <v>5.0999999999999997E-2</v>
      </c>
      <c r="B16" s="11">
        <v>5.0999999999999997E-2</v>
      </c>
      <c r="C16" s="11">
        <v>11</v>
      </c>
      <c r="D16" s="11">
        <v>1.51</v>
      </c>
      <c r="E16" s="24">
        <v>1</v>
      </c>
      <c r="F16" s="24">
        <v>0.25600000000000001</v>
      </c>
      <c r="H16" s="10">
        <f>A16*SQRT(E16)/D16</f>
        <v>3.3774834437086093E-2</v>
      </c>
      <c r="I16" s="2">
        <f>D16/C16</f>
        <v>0.13727272727272727</v>
      </c>
      <c r="J16" s="29">
        <v>0.4</v>
      </c>
    </row>
    <row r="18" spans="1:12" x14ac:dyDescent="0.2">
      <c r="A18" s="6" t="s">
        <v>29</v>
      </c>
    </row>
    <row r="19" spans="1:12" x14ac:dyDescent="0.2">
      <c r="A19" s="3" t="s">
        <v>30</v>
      </c>
      <c r="B19" s="3" t="s">
        <v>32</v>
      </c>
      <c r="C19" s="3" t="s">
        <v>31</v>
      </c>
      <c r="D19" s="3" t="s">
        <v>33</v>
      </c>
      <c r="F19" s="26" t="s">
        <v>34</v>
      </c>
      <c r="J19" s="3" t="s">
        <v>35</v>
      </c>
    </row>
    <row r="20" spans="1:12" x14ac:dyDescent="0.2">
      <c r="A20" s="27">
        <v>0.6</v>
      </c>
      <c r="B20" s="27">
        <v>0</v>
      </c>
      <c r="C20" s="27">
        <v>0.1</v>
      </c>
      <c r="D20" s="27">
        <v>660</v>
      </c>
      <c r="F20" s="4">
        <f xml:space="preserve"> ABS(LN(A20/C20)/(B20-D20))</f>
        <v>2.7147870745879619E-3</v>
      </c>
      <c r="J20" s="28">
        <f>B16^2*F20/(2*J16*D16)</f>
        <v>5.8453321034795416E-6</v>
      </c>
      <c r="L20" s="21">
        <f>J20*3600*24</f>
        <v>0.50503669374063243</v>
      </c>
    </row>
    <row r="21" spans="1:12" x14ac:dyDescent="0.2">
      <c r="L21" s="4"/>
    </row>
    <row r="23" spans="1:12" x14ac:dyDescent="0.2">
      <c r="A23" s="9" t="s">
        <v>3</v>
      </c>
      <c r="B23" s="9" t="s">
        <v>26</v>
      </c>
      <c r="C23" s="9" t="s">
        <v>28</v>
      </c>
      <c r="D23" s="9"/>
    </row>
    <row r="24" spans="1:12" x14ac:dyDescent="0.2">
      <c r="A24">
        <v>0.2</v>
      </c>
      <c r="B24">
        <v>0.247</v>
      </c>
      <c r="C24" s="25">
        <f t="shared" ref="C24:C36" si="0">B24*(2*$D$16-$F$16)/($F$16* (2*$D$16-B24))</f>
        <v>0.96171227010457994</v>
      </c>
    </row>
    <row r="25" spans="1:12" x14ac:dyDescent="0.2">
      <c r="A25">
        <v>0.5</v>
      </c>
      <c r="B25">
        <v>0.245</v>
      </c>
      <c r="C25" s="25">
        <f t="shared" si="0"/>
        <v>0.95323761261261253</v>
      </c>
    </row>
    <row r="26" spans="1:12" x14ac:dyDescent="0.2">
      <c r="A26">
        <v>1</v>
      </c>
      <c r="B26">
        <v>0.247</v>
      </c>
      <c r="C26" s="25">
        <f t="shared" si="0"/>
        <v>0.96171227010457994</v>
      </c>
    </row>
    <row r="27" spans="1:12" x14ac:dyDescent="0.2">
      <c r="A27">
        <v>3</v>
      </c>
      <c r="B27">
        <v>0.24199999999999999</v>
      </c>
      <c r="C27" s="25">
        <f t="shared" si="0"/>
        <v>0.94054850611951046</v>
      </c>
    </row>
    <row r="28" spans="1:12" x14ac:dyDescent="0.2">
      <c r="A28">
        <v>10</v>
      </c>
      <c r="B28">
        <v>0.23100000000000001</v>
      </c>
      <c r="C28" s="25">
        <f t="shared" si="0"/>
        <v>0.89425533345285046</v>
      </c>
    </row>
    <row r="29" spans="1:12" x14ac:dyDescent="0.2">
      <c r="A29">
        <v>29.3</v>
      </c>
      <c r="B29">
        <v>0.20599999999999999</v>
      </c>
      <c r="C29" s="25">
        <f t="shared" si="0"/>
        <v>0.7903895700071073</v>
      </c>
    </row>
    <row r="30" spans="1:12" x14ac:dyDescent="0.2">
      <c r="A30">
        <v>63.1</v>
      </c>
      <c r="B30">
        <v>0.17499999999999999</v>
      </c>
      <c r="C30" s="25">
        <f t="shared" si="0"/>
        <v>0.66413115114235499</v>
      </c>
    </row>
    <row r="31" spans="1:12" x14ac:dyDescent="0.2">
      <c r="A31">
        <v>100</v>
      </c>
      <c r="B31">
        <v>0.14799999999999999</v>
      </c>
      <c r="C31" s="25">
        <f t="shared" si="0"/>
        <v>0.55638492339832868</v>
      </c>
    </row>
    <row r="32" spans="1:12" x14ac:dyDescent="0.2">
      <c r="A32">
        <v>185</v>
      </c>
      <c r="B32">
        <v>0.10299999999999999</v>
      </c>
      <c r="C32" s="25">
        <f t="shared" si="0"/>
        <v>0.38124035824477204</v>
      </c>
    </row>
    <row r="33" spans="1:3" x14ac:dyDescent="0.2">
      <c r="A33">
        <v>293</v>
      </c>
      <c r="B33">
        <v>7.1999999999999995E-2</v>
      </c>
      <c r="C33" s="25">
        <f t="shared" si="0"/>
        <v>0.26369572591587515</v>
      </c>
    </row>
    <row r="34" spans="1:3" x14ac:dyDescent="0.2">
      <c r="A34">
        <v>464</v>
      </c>
      <c r="B34">
        <v>4.7E-2</v>
      </c>
      <c r="C34" s="25">
        <f t="shared" si="0"/>
        <v>0.17068722670702996</v>
      </c>
    </row>
    <row r="35" spans="1:3" x14ac:dyDescent="0.2">
      <c r="A35">
        <v>631</v>
      </c>
      <c r="B35">
        <v>3.3000000000000002E-2</v>
      </c>
      <c r="C35" s="25">
        <f t="shared" si="0"/>
        <v>0.11928251590224306</v>
      </c>
    </row>
    <row r="36" spans="1:3" x14ac:dyDescent="0.2">
      <c r="A36">
        <v>858</v>
      </c>
      <c r="B36">
        <v>2.3E-2</v>
      </c>
      <c r="C36" s="25">
        <f t="shared" si="0"/>
        <v>8.2858900567233898E-2</v>
      </c>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B26" sqref="B26:C26"/>
    </sheetView>
  </sheetViews>
  <sheetFormatPr defaultRowHeight="12.75" x14ac:dyDescent="0.2"/>
  <cols>
    <col min="1" max="11" width="12.7109375" customWidth="1"/>
  </cols>
  <sheetData>
    <row r="1" spans="1:7" s="5" customFormat="1" x14ac:dyDescent="0.2">
      <c r="A1" s="5" t="s">
        <v>1</v>
      </c>
      <c r="B1" s="5" t="s">
        <v>2</v>
      </c>
      <c r="C1" s="5" t="s">
        <v>2</v>
      </c>
      <c r="D1" s="5" t="s">
        <v>2</v>
      </c>
      <c r="E1" s="5" t="s">
        <v>2</v>
      </c>
      <c r="F1" s="5" t="s">
        <v>2</v>
      </c>
      <c r="G1" s="5" t="s">
        <v>2</v>
      </c>
    </row>
    <row r="2" spans="1:7" s="5" customFormat="1" ht="14.25" x14ac:dyDescent="0.2">
      <c r="B2" s="5" t="s">
        <v>16</v>
      </c>
      <c r="C2" s="5" t="s">
        <v>17</v>
      </c>
      <c r="D2" s="5" t="s">
        <v>18</v>
      </c>
      <c r="E2" s="5" t="s">
        <v>19</v>
      </c>
      <c r="F2" s="5" t="s">
        <v>20</v>
      </c>
    </row>
    <row r="3" spans="1:7" x14ac:dyDescent="0.2">
      <c r="A3" s="4">
        <v>1E-3</v>
      </c>
      <c r="B3" s="7">
        <v>0.97709999999999997</v>
      </c>
      <c r="C3" s="7">
        <v>0.99199999999999999</v>
      </c>
      <c r="D3" s="7">
        <v>0.99690000000000001</v>
      </c>
      <c r="E3" s="7">
        <v>0.99850000000000005</v>
      </c>
      <c r="F3" s="7">
        <v>0.99919999999999998</v>
      </c>
    </row>
    <row r="4" spans="1:7" x14ac:dyDescent="0.2">
      <c r="A4" s="4">
        <v>2.15E-3</v>
      </c>
      <c r="B4" s="7">
        <v>0.96579999999999999</v>
      </c>
      <c r="C4" s="7">
        <v>0.98760000000000003</v>
      </c>
      <c r="D4" s="7">
        <v>0.99490000000000001</v>
      </c>
      <c r="E4" s="7">
        <v>0.99739999999999995</v>
      </c>
      <c r="F4" s="7">
        <v>0.99850000000000005</v>
      </c>
    </row>
    <row r="5" spans="1:7" x14ac:dyDescent="0.2">
      <c r="A5" s="4">
        <v>4.64E-3</v>
      </c>
      <c r="B5" s="7">
        <v>0.94899999999999995</v>
      </c>
      <c r="C5" s="7">
        <v>0.98070000000000002</v>
      </c>
      <c r="D5" s="7">
        <v>0.99139999999999995</v>
      </c>
      <c r="E5" s="7">
        <v>0.99539999999999995</v>
      </c>
      <c r="F5" s="7">
        <v>0.997</v>
      </c>
    </row>
    <row r="6" spans="1:7" x14ac:dyDescent="0.2">
      <c r="A6" s="4">
        <v>0.01</v>
      </c>
      <c r="B6" s="7">
        <v>0.92379999999999995</v>
      </c>
      <c r="C6" s="7">
        <v>0.96930000000000005</v>
      </c>
      <c r="D6" s="7">
        <v>0.98529999999999995</v>
      </c>
      <c r="E6" s="7">
        <v>0.99150000000000005</v>
      </c>
      <c r="F6" s="7">
        <v>0.99399999999999999</v>
      </c>
    </row>
    <row r="7" spans="1:7" x14ac:dyDescent="0.2">
      <c r="A7" s="4">
        <v>2.1499999999999998E-2</v>
      </c>
      <c r="B7" s="7">
        <v>0.88600000000000001</v>
      </c>
      <c r="C7" s="7">
        <v>0.95050000000000001</v>
      </c>
      <c r="D7" s="7">
        <v>0.97440000000000004</v>
      </c>
      <c r="E7" s="7">
        <v>0.98409999999999997</v>
      </c>
      <c r="F7" s="7">
        <v>0.98899999999999999</v>
      </c>
    </row>
    <row r="8" spans="1:7" x14ac:dyDescent="0.2">
      <c r="A8" s="4">
        <v>4.6399999999999997E-2</v>
      </c>
      <c r="B8" s="7">
        <v>0.82930000000000004</v>
      </c>
      <c r="C8" s="7">
        <v>0.91869999999999996</v>
      </c>
      <c r="D8" s="7">
        <v>0.95450000000000002</v>
      </c>
      <c r="E8" s="7">
        <v>0.97009999999999996</v>
      </c>
      <c r="F8" s="7">
        <v>0.97799999999999998</v>
      </c>
    </row>
    <row r="9" spans="1:7" x14ac:dyDescent="0.2">
      <c r="A9" s="4">
        <v>0.1</v>
      </c>
      <c r="B9" s="7">
        <v>0.746</v>
      </c>
      <c r="C9" s="7">
        <v>0.86550000000000005</v>
      </c>
      <c r="D9" s="7">
        <v>0.91830000000000001</v>
      </c>
      <c r="E9" s="7">
        <v>0.94340000000000002</v>
      </c>
      <c r="F9" s="7">
        <v>0.95699999999999996</v>
      </c>
    </row>
    <row r="10" spans="1:7" x14ac:dyDescent="0.2">
      <c r="A10" s="4">
        <v>0.215</v>
      </c>
      <c r="B10" s="7">
        <v>0.62890000000000001</v>
      </c>
      <c r="C10" s="7">
        <v>0.7782</v>
      </c>
      <c r="D10" s="7">
        <v>0.8538</v>
      </c>
      <c r="E10" s="7">
        <v>0.89349999999999996</v>
      </c>
      <c r="F10" s="7">
        <v>0.91700000000000004</v>
      </c>
    </row>
    <row r="11" spans="1:7" x14ac:dyDescent="0.2">
      <c r="A11" s="4">
        <v>0.46400000000000002</v>
      </c>
      <c r="B11" s="7">
        <v>0.47820000000000001</v>
      </c>
      <c r="C11" s="7">
        <v>0.64359999999999995</v>
      </c>
      <c r="D11" s="7">
        <v>0.74360000000000004</v>
      </c>
      <c r="E11" s="7">
        <v>0.80310000000000004</v>
      </c>
      <c r="F11" s="7">
        <v>0.84099999999999997</v>
      </c>
    </row>
    <row r="12" spans="1:7" x14ac:dyDescent="0.2">
      <c r="A12" s="4">
        <v>1</v>
      </c>
      <c r="B12" s="7">
        <v>0.31169999999999998</v>
      </c>
      <c r="C12" s="7">
        <v>0.45979999999999999</v>
      </c>
      <c r="D12" s="7">
        <v>0.57289999999999996</v>
      </c>
      <c r="E12" s="7">
        <v>0.65200000000000002</v>
      </c>
      <c r="F12" s="7">
        <v>0.70799999999999996</v>
      </c>
    </row>
    <row r="13" spans="1:7" x14ac:dyDescent="0.2">
      <c r="A13" s="4">
        <v>2.15</v>
      </c>
      <c r="B13" s="7">
        <v>0.16650000000000001</v>
      </c>
      <c r="C13" s="7">
        <v>0.25969999999999999</v>
      </c>
      <c r="D13" s="7">
        <v>0.3543</v>
      </c>
      <c r="E13" s="7">
        <v>0.43240000000000001</v>
      </c>
      <c r="F13" s="7">
        <v>0.50380000000000003</v>
      </c>
    </row>
    <row r="14" spans="1:7" x14ac:dyDescent="0.2">
      <c r="A14" s="4">
        <v>4.6399999999999997</v>
      </c>
      <c r="B14" s="7">
        <v>7.4149999999999994E-2</v>
      </c>
      <c r="C14" s="7">
        <v>0.1086</v>
      </c>
      <c r="D14" s="7">
        <v>0.15540000000000001</v>
      </c>
      <c r="E14" s="7">
        <v>0.2082</v>
      </c>
      <c r="F14" s="7">
        <v>0.26200000000000001</v>
      </c>
    </row>
    <row r="15" spans="1:7" x14ac:dyDescent="0.2">
      <c r="A15" s="4">
        <v>7</v>
      </c>
      <c r="B15" s="7">
        <v>4.6249999999999999E-2</v>
      </c>
      <c r="C15" s="7">
        <v>6.2039999999999998E-2</v>
      </c>
      <c r="D15" s="7">
        <v>8.5190000000000002E-2</v>
      </c>
      <c r="E15" s="7">
        <v>0.11609999999999999</v>
      </c>
      <c r="F15" s="7">
        <v>0.15210000000000001</v>
      </c>
    </row>
    <row r="16" spans="1:7" x14ac:dyDescent="0.2">
      <c r="A16" s="4">
        <v>10</v>
      </c>
      <c r="B16" s="7">
        <v>3.065E-2</v>
      </c>
      <c r="C16" s="7">
        <v>3.78E-2</v>
      </c>
      <c r="D16" s="7">
        <v>4.8210000000000003E-2</v>
      </c>
      <c r="E16" s="7">
        <v>6.3549999999999995E-2</v>
      </c>
      <c r="F16" s="7">
        <v>8.3799999999999999E-2</v>
      </c>
    </row>
    <row r="17" spans="1:6" x14ac:dyDescent="0.2">
      <c r="A17" s="4">
        <v>14</v>
      </c>
      <c r="B17" s="7">
        <v>2.0920000000000001E-2</v>
      </c>
      <c r="C17" s="7">
        <v>2.4140000000000002E-2</v>
      </c>
      <c r="D17" s="7">
        <v>2.844E-2</v>
      </c>
      <c r="E17" s="7">
        <v>3.492E-2</v>
      </c>
      <c r="F17" s="7">
        <v>4.4299999999999999E-2</v>
      </c>
    </row>
    <row r="18" spans="1:6" x14ac:dyDescent="0.2">
      <c r="A18" s="4">
        <v>21.5</v>
      </c>
      <c r="B18" s="7">
        <v>1.2970000000000001E-2</v>
      </c>
      <c r="C18" s="7">
        <v>1.414E-2</v>
      </c>
      <c r="D18" s="7">
        <v>1.545E-2</v>
      </c>
      <c r="E18" s="7">
        <v>1.7229999999999999E-2</v>
      </c>
      <c r="F18" s="7">
        <v>0.02</v>
      </c>
    </row>
    <row r="19" spans="1:6" x14ac:dyDescent="0.2">
      <c r="A19" s="4">
        <v>30</v>
      </c>
      <c r="B19" s="7">
        <v>9.0699999999999999E-3</v>
      </c>
      <c r="C19" s="7">
        <v>9.5999999999999992E-3</v>
      </c>
      <c r="D19" s="7">
        <v>1.0160000000000001E-2</v>
      </c>
      <c r="E19" s="7">
        <v>1.0829999999999999E-2</v>
      </c>
      <c r="F19" s="7">
        <v>1.17E-2</v>
      </c>
    </row>
    <row r="20" spans="1:6" x14ac:dyDescent="0.2">
      <c r="A20" s="4">
        <v>46.4</v>
      </c>
      <c r="B20" s="7">
        <v>5.7109999999999999E-3</v>
      </c>
      <c r="C20" s="7">
        <v>5.8999999999999999E-3</v>
      </c>
      <c r="D20" s="7">
        <v>6.1000000000000004E-3</v>
      </c>
      <c r="E20" s="7">
        <v>6.319E-3</v>
      </c>
      <c r="F20" s="7">
        <v>6.5500000000000003E-3</v>
      </c>
    </row>
    <row r="21" spans="1:6" x14ac:dyDescent="0.2">
      <c r="A21" s="4">
        <v>70</v>
      </c>
      <c r="B21" s="7">
        <v>3.722E-3</v>
      </c>
      <c r="C21" s="7">
        <v>3.8E-3</v>
      </c>
      <c r="D21" s="7">
        <v>3.8999999999999998E-3</v>
      </c>
      <c r="E21" s="7">
        <v>3.9620000000000002E-3</v>
      </c>
      <c r="F21" s="7">
        <v>4.0499999999999998E-3</v>
      </c>
    </row>
    <row r="22" spans="1:6" x14ac:dyDescent="0.2">
      <c r="A22" s="4">
        <v>100</v>
      </c>
      <c r="B22" s="7">
        <v>2.5769999999999999E-3</v>
      </c>
      <c r="C22" s="7">
        <v>2.5999999999999999E-3</v>
      </c>
      <c r="D22" s="7">
        <v>2.7000000000000001E-3</v>
      </c>
      <c r="E22" s="7">
        <v>2.6879999999999999E-3</v>
      </c>
      <c r="F22" s="7">
        <v>2.7299999999999998E-3</v>
      </c>
    </row>
    <row r="25" spans="1:6" x14ac:dyDescent="0.2">
      <c r="B25" s="5" t="s">
        <v>2</v>
      </c>
      <c r="C25" s="5" t="s">
        <v>2</v>
      </c>
    </row>
    <row r="26" spans="1:6" ht="14.25" x14ac:dyDescent="0.2">
      <c r="B26" s="5" t="s">
        <v>21</v>
      </c>
      <c r="C26" s="5" t="s">
        <v>22</v>
      </c>
    </row>
    <row r="27" spans="1:6" x14ac:dyDescent="0.2">
      <c r="A27">
        <v>1E-3</v>
      </c>
      <c r="B27">
        <v>0.99960000000000004</v>
      </c>
      <c r="C27">
        <v>0.99970000000000003</v>
      </c>
    </row>
    <row r="28" spans="1:6" x14ac:dyDescent="0.2">
      <c r="A28">
        <v>2E-3</v>
      </c>
      <c r="B28">
        <v>0.99919999999999998</v>
      </c>
      <c r="C28">
        <v>0.99950000000000006</v>
      </c>
    </row>
    <row r="29" spans="1:6" x14ac:dyDescent="0.2">
      <c r="A29">
        <v>4.0000000000000001E-3</v>
      </c>
      <c r="B29">
        <v>0.99850000000000005</v>
      </c>
      <c r="C29">
        <v>0.99909999999999999</v>
      </c>
    </row>
    <row r="30" spans="1:6" x14ac:dyDescent="0.2">
      <c r="A30">
        <v>8.0000000000000002E-3</v>
      </c>
      <c r="B30">
        <v>0.99709999999999999</v>
      </c>
      <c r="C30">
        <v>0.99819999999999998</v>
      </c>
    </row>
    <row r="31" spans="1:6" x14ac:dyDescent="0.2">
      <c r="A31">
        <v>0.01</v>
      </c>
      <c r="B31">
        <v>0.99650000000000005</v>
      </c>
      <c r="C31">
        <v>0.99780000000000002</v>
      </c>
    </row>
    <row r="32" spans="1:6" x14ac:dyDescent="0.2">
      <c r="A32">
        <v>0.02</v>
      </c>
      <c r="B32">
        <v>0.99339999999999995</v>
      </c>
      <c r="C32">
        <v>0.99580000000000002</v>
      </c>
    </row>
    <row r="33" spans="1:3" x14ac:dyDescent="0.2">
      <c r="A33">
        <v>0.04</v>
      </c>
      <c r="B33">
        <v>0.98750000000000004</v>
      </c>
      <c r="C33">
        <v>0.9919</v>
      </c>
    </row>
    <row r="34" spans="1:3" x14ac:dyDescent="0.2">
      <c r="A34">
        <v>0.08</v>
      </c>
      <c r="B34">
        <v>0.97650000000000003</v>
      </c>
      <c r="C34">
        <v>0.98440000000000005</v>
      </c>
    </row>
    <row r="35" spans="1:3" x14ac:dyDescent="0.2">
      <c r="A35">
        <v>0.1</v>
      </c>
      <c r="B35">
        <v>0.97119999999999995</v>
      </c>
      <c r="C35">
        <v>0.98070000000000002</v>
      </c>
    </row>
    <row r="36" spans="1:3" x14ac:dyDescent="0.2">
      <c r="A36">
        <v>0.2</v>
      </c>
      <c r="B36">
        <v>0.94589999999999996</v>
      </c>
      <c r="C36">
        <v>0.96309999999999996</v>
      </c>
    </row>
    <row r="37" spans="1:3" x14ac:dyDescent="0.2">
      <c r="A37">
        <v>0.4</v>
      </c>
      <c r="B37">
        <v>0.89949999999999997</v>
      </c>
      <c r="C37">
        <v>0.92979999999999996</v>
      </c>
    </row>
    <row r="38" spans="1:3" x14ac:dyDescent="0.2">
      <c r="A38">
        <v>0.6</v>
      </c>
      <c r="B38">
        <v>0.8569</v>
      </c>
      <c r="C38">
        <v>0.89839999999999998</v>
      </c>
    </row>
    <row r="39" spans="1:3" x14ac:dyDescent="0.2">
      <c r="A39">
        <v>0.8</v>
      </c>
      <c r="B39">
        <v>0.81730000000000003</v>
      </c>
      <c r="C39">
        <v>0.86860000000000004</v>
      </c>
    </row>
    <row r="40" spans="1:3" x14ac:dyDescent="0.2">
      <c r="A40">
        <v>1</v>
      </c>
      <c r="B40">
        <v>0.78010000000000002</v>
      </c>
      <c r="C40">
        <v>0.84009999999999996</v>
      </c>
    </row>
    <row r="41" spans="1:3" x14ac:dyDescent="0.2">
      <c r="A41">
        <v>2</v>
      </c>
      <c r="B41">
        <v>0.62350000000000005</v>
      </c>
      <c r="C41">
        <v>0.71389999999999998</v>
      </c>
    </row>
    <row r="42" spans="1:3" x14ac:dyDescent="0.2">
      <c r="A42">
        <v>4</v>
      </c>
      <c r="B42">
        <v>0.4093</v>
      </c>
      <c r="C42">
        <v>0.5222</v>
      </c>
    </row>
    <row r="43" spans="1:3" x14ac:dyDescent="0.2">
      <c r="A43">
        <v>8</v>
      </c>
      <c r="B43">
        <v>0.1903</v>
      </c>
      <c r="C43">
        <v>0.2888</v>
      </c>
    </row>
    <row r="44" spans="1:3" x14ac:dyDescent="0.2">
      <c r="A44">
        <v>10</v>
      </c>
      <c r="B44">
        <v>0.1343</v>
      </c>
      <c r="C44">
        <v>0.21779999999999999</v>
      </c>
    </row>
    <row r="45" spans="1:3" x14ac:dyDescent="0.2">
      <c r="A45">
        <v>20</v>
      </c>
      <c r="B45">
        <v>3.3430000000000001E-2</v>
      </c>
      <c r="C45">
        <v>6.1499999999999999E-2</v>
      </c>
    </row>
    <row r="46" spans="1:3" x14ac:dyDescent="0.2">
      <c r="A46">
        <v>40</v>
      </c>
      <c r="B46">
        <v>8.8999999999999999E-3</v>
      </c>
      <c r="C46">
        <v>1.1900000000000001E-2</v>
      </c>
    </row>
    <row r="47" spans="1:3" x14ac:dyDescent="0.2">
      <c r="A47">
        <v>80</v>
      </c>
      <c r="B47">
        <v>3.62E-3</v>
      </c>
      <c r="C47">
        <v>3.8600000000000001E-3</v>
      </c>
    </row>
    <row r="48" spans="1:3" x14ac:dyDescent="0.2">
      <c r="A48">
        <v>100</v>
      </c>
      <c r="B48">
        <v>2.8E-3</v>
      </c>
      <c r="C48">
        <v>2.9399999999999999E-3</v>
      </c>
    </row>
    <row r="53" spans="2:2" x14ac:dyDescent="0.2">
      <c r="B53" s="13"/>
    </row>
  </sheetData>
  <phoneticPr fontId="0" type="noConversion"/>
  <printOptions gridLines="1" gridLinesSet="0"/>
  <pageMargins left="0.75" right="0.75" top="1" bottom="1" header="0.5" footer="0.5"/>
  <pageSetup orientation="portrait" horizontalDpi="0" verticalDpi="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C4" zoomScale="157" zoomScaleNormal="157" workbookViewId="0">
      <selection activeCell="F22" sqref="F22"/>
    </sheetView>
  </sheetViews>
  <sheetFormatPr defaultRowHeight="12.75" x14ac:dyDescent="0.2"/>
  <cols>
    <col min="1" max="1" width="9.140625" style="8"/>
  </cols>
  <sheetData>
    <row r="1" spans="1:7" x14ac:dyDescent="0.2">
      <c r="A1" s="14" t="s">
        <v>12</v>
      </c>
    </row>
    <row r="3" spans="1:7" s="5" customFormat="1" x14ac:dyDescent="0.2">
      <c r="A3" s="15"/>
      <c r="B3" s="30" t="s">
        <v>13</v>
      </c>
      <c r="C3" s="31"/>
      <c r="D3" s="31"/>
      <c r="E3" s="31"/>
      <c r="F3" s="31"/>
      <c r="G3" s="31"/>
    </row>
    <row r="4" spans="1:7" s="5" customFormat="1" x14ac:dyDescent="0.2">
      <c r="A4" s="17" t="s">
        <v>14</v>
      </c>
      <c r="B4" s="16">
        <v>1</v>
      </c>
      <c r="C4" s="16">
        <v>0.91</v>
      </c>
      <c r="D4" s="16">
        <v>0.83</v>
      </c>
      <c r="E4" s="16">
        <v>0.67</v>
      </c>
      <c r="F4" s="16">
        <v>0.5</v>
      </c>
      <c r="G4" s="16" t="s">
        <v>15</v>
      </c>
    </row>
    <row r="5" spans="1:7" x14ac:dyDescent="0.2">
      <c r="A5" s="18">
        <v>0.2</v>
      </c>
      <c r="B5" s="12">
        <v>0.66600000000000004</v>
      </c>
      <c r="C5" s="12">
        <v>0.748</v>
      </c>
      <c r="D5" s="12">
        <v>0.80700000000000005</v>
      </c>
      <c r="E5" s="12">
        <v>0.89300000000000002</v>
      </c>
      <c r="F5" s="12">
        <v>0.93700000000000006</v>
      </c>
      <c r="G5" s="12">
        <v>0.96499999999999997</v>
      </c>
    </row>
    <row r="6" spans="1:7" x14ac:dyDescent="0.2">
      <c r="A6" s="18">
        <v>0.1</v>
      </c>
      <c r="B6" s="12">
        <v>0.47699999999999998</v>
      </c>
      <c r="C6" s="12">
        <v>0.53700000000000003</v>
      </c>
      <c r="D6" s="12">
        <v>0.57199999999999995</v>
      </c>
      <c r="E6" s="12">
        <v>0.61299999999999999</v>
      </c>
      <c r="F6" s="12">
        <v>0.63500000000000001</v>
      </c>
      <c r="G6" s="12">
        <v>0.64500000000000002</v>
      </c>
    </row>
    <row r="7" spans="1:7" x14ac:dyDescent="0.2">
      <c r="A7" s="18">
        <v>0.05</v>
      </c>
      <c r="B7" s="12">
        <v>0.36499999999999999</v>
      </c>
      <c r="C7" s="12">
        <v>0.40799999999999997</v>
      </c>
      <c r="D7" s="12">
        <v>0.42699999999999999</v>
      </c>
      <c r="E7" s="12">
        <v>0.44900000000000001</v>
      </c>
      <c r="F7" s="12">
        <v>0.46</v>
      </c>
      <c r="G7" s="12">
        <v>0.46600000000000003</v>
      </c>
    </row>
    <row r="8" spans="1:7" x14ac:dyDescent="0.2">
      <c r="A8" s="18">
        <v>0.02</v>
      </c>
      <c r="B8" s="12">
        <v>0.27600000000000002</v>
      </c>
      <c r="C8" s="12">
        <v>0.30299999999999999</v>
      </c>
      <c r="D8" s="12">
        <v>0.311</v>
      </c>
      <c r="E8" s="12">
        <v>0.32300000000000001</v>
      </c>
      <c r="F8" s="12">
        <v>0.32900000000000001</v>
      </c>
      <c r="G8" s="12">
        <v>0.33200000000000002</v>
      </c>
    </row>
    <row r="9" spans="1:7" x14ac:dyDescent="0.2">
      <c r="A9" s="18">
        <v>0.01</v>
      </c>
      <c r="B9" s="12">
        <v>0.23400000000000001</v>
      </c>
      <c r="C9" s="12">
        <v>0.254</v>
      </c>
      <c r="D9" s="12">
        <v>0.254</v>
      </c>
      <c r="E9" s="12">
        <v>0.26200000000000001</v>
      </c>
      <c r="F9" s="12">
        <v>0.27</v>
      </c>
      <c r="G9" s="12">
        <v>0.27</v>
      </c>
    </row>
    <row r="10" spans="1:7" x14ac:dyDescent="0.2">
      <c r="A10" s="8">
        <f>1/500</f>
        <v>2E-3</v>
      </c>
      <c r="B10" s="12">
        <v>0.17199999999999999</v>
      </c>
      <c r="F10" s="12">
        <v>0.18099999999999999</v>
      </c>
    </row>
    <row r="11" spans="1:7" x14ac:dyDescent="0.2">
      <c r="A11" s="8">
        <f>1/1000</f>
        <v>1E-3</v>
      </c>
      <c r="B11" s="12">
        <v>0.154</v>
      </c>
      <c r="F11" s="12">
        <v>0.161</v>
      </c>
    </row>
    <row r="12" spans="1:7" x14ac:dyDescent="0.2">
      <c r="A12" s="8">
        <f>1/2000</f>
        <v>5.0000000000000001E-4</v>
      </c>
      <c r="B12" s="12">
        <v>0.13900000000000001</v>
      </c>
      <c r="F12" s="12">
        <v>0.14399999999999999</v>
      </c>
    </row>
  </sheetData>
  <mergeCells count="1">
    <mergeCell ref="B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Cooper</vt:lpstr>
      <vt:lpstr>Dagan</vt:lpstr>
      <vt:lpstr>Cooper Data</vt:lpstr>
      <vt:lpstr>Dagan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cfitts</cp:lastModifiedBy>
  <cp:lastPrinted>2008-08-11T05:29:25Z</cp:lastPrinted>
  <dcterms:created xsi:type="dcterms:W3CDTF">1999-08-30T21:12:27Z</dcterms:created>
  <dcterms:modified xsi:type="dcterms:W3CDTF">2012-02-06T16:36:08Z</dcterms:modified>
</cp:coreProperties>
</file>